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ob-s-vfs-01\docprive\cpt1\My Documents\Traitement de texte\Comptes\Compte 2024\"/>
    </mc:Choice>
  </mc:AlternateContent>
  <xr:revisionPtr revIDLastSave="0" documentId="8_{D42AD8A8-09F5-4E08-AAF2-09642C3D467C}" xr6:coauthVersionLast="47" xr6:coauthVersionMax="47" xr10:uidLastSave="{00000000-0000-0000-0000-000000000000}"/>
  <bookViews>
    <workbookView xWindow="-120" yWindow="-120" windowWidth="29040" windowHeight="1584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63" i="18"/>
  <c r="H48" i="18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/>
  <c r="F31" i="18"/>
  <c r="F42" i="18"/>
  <c r="F48" i="18"/>
  <c r="F63" i="18"/>
  <c r="A1" i="17"/>
  <c r="A3" i="17"/>
  <c r="F14" i="17"/>
  <c r="F19" i="17" s="1"/>
  <c r="F34" i="17"/>
  <c r="F44" i="17"/>
  <c r="F49" i="17"/>
  <c r="F63" i="17"/>
  <c r="A1" i="16"/>
  <c r="A3" i="16"/>
  <c r="F16" i="16"/>
  <c r="F21" i="16"/>
  <c r="F25" i="16"/>
  <c r="F35" i="16"/>
  <c r="F45" i="16"/>
  <c r="F44" i="16" s="1"/>
  <c r="A1" i="15"/>
  <c r="A3" i="15"/>
  <c r="F14" i="15"/>
  <c r="F29" i="15"/>
  <c r="F35" i="15"/>
  <c r="F39" i="15"/>
  <c r="F49" i="15"/>
  <c r="F47" i="15" s="1"/>
  <c r="F59" i="15"/>
  <c r="A1" i="14"/>
  <c r="H51" i="18" l="1"/>
  <c r="H53" i="18" s="1"/>
  <c r="F51" i="18"/>
  <c r="H33" i="18"/>
  <c r="F33" i="18"/>
  <c r="H52" i="17"/>
  <c r="F52" i="17"/>
  <c r="F36" i="17"/>
  <c r="F33" i="16"/>
  <c r="H33" i="16"/>
  <c r="H10" i="16"/>
  <c r="F10" i="16"/>
  <c r="H43" i="15"/>
  <c r="F43" i="15"/>
  <c r="F10" i="15"/>
  <c r="H10" i="15"/>
  <c r="T9" i="23"/>
  <c r="Q9" i="23"/>
  <c r="N9" i="23"/>
  <c r="H9" i="23"/>
  <c r="J2" i="33"/>
  <c r="I7" i="33" s="1"/>
  <c r="H7" i="33" s="1"/>
  <c r="G7" i="33" s="1"/>
  <c r="F7" i="33" s="1"/>
  <c r="E7" i="33" s="1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K10" i="23"/>
  <c r="N10" i="23"/>
  <c r="Q10" i="23"/>
  <c r="H21" i="17"/>
  <c r="H21" i="18"/>
  <c r="H36" i="17"/>
  <c r="F21" i="18"/>
  <c r="K9" i="23"/>
  <c r="F21" i="17"/>
  <c r="H29" i="29"/>
  <c r="H10" i="23" s="1"/>
  <c r="T29" i="29"/>
  <c r="T10" i="23" s="1"/>
  <c r="F54" i="17" l="1"/>
  <c r="H54" i="17"/>
  <c r="H55" i="18"/>
  <c r="H65" i="18" s="1"/>
  <c r="F55" i="18"/>
  <c r="F65" i="18" s="1"/>
  <c r="F35" i="18"/>
  <c r="F53" i="18"/>
  <c r="F56" i="17"/>
  <c r="F38" i="17"/>
  <c r="F57" i="16"/>
  <c r="H57" i="16"/>
  <c r="H66" i="15"/>
  <c r="F66" i="15"/>
  <c r="T21" i="29"/>
  <c r="Q21" i="29" s="1"/>
  <c r="N21" i="29" s="1"/>
  <c r="K21" i="29" s="1"/>
  <c r="H21" i="29" s="1"/>
  <c r="T9" i="29"/>
  <c r="Q9" i="29" s="1"/>
  <c r="N9" i="29" s="1"/>
  <c r="K9" i="29" s="1"/>
  <c r="H9" i="29" s="1"/>
  <c r="T9" i="30"/>
  <c r="Q9" i="30" s="1"/>
  <c r="N9" i="30" s="1"/>
  <c r="K9" i="30" s="1"/>
  <c r="H9" i="30" s="1"/>
  <c r="T21" i="30"/>
  <c r="Q21" i="30" s="1"/>
  <c r="N21" i="30" s="1"/>
  <c r="K21" i="30" s="1"/>
  <c r="H21" i="30" s="1"/>
  <c r="H38" i="17"/>
  <c r="H35" i="18"/>
  <c r="H56" i="17"/>
  <c r="F57" i="18" l="1"/>
  <c r="F65" i="17"/>
  <c r="F58" i="17"/>
  <c r="H58" i="17"/>
  <c r="H57" i="18"/>
  <c r="H65" i="17"/>
</calcChain>
</file>

<file path=xl/sharedStrings.xml><?xml version="1.0" encoding="utf-8"?>
<sst xmlns="http://schemas.openxmlformats.org/spreadsheetml/2006/main" count="541" uniqueCount="354">
  <si>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</si>
  <si>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</si>
  <si>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</si>
  <si>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</si>
  <si>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</si>
  <si>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</si>
  <si>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</si>
  <si>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</si>
  <si>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</si>
  <si>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</si>
  <si>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</si>
  <si>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</si>
  <si>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</si>
  <si>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</si>
  <si>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</si>
  <si>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</si>
  <si>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</si>
  <si>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</si>
  <si>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</si>
  <si>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</si>
  <si>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</si>
  <si>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</si>
  <si>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</si>
  <si>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</si>
  <si>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</si>
  <si>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</si>
  <si>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</si>
  <si>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</si>
  <si>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</si>
  <si>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</si>
  <si>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</si>
  <si>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</si>
  <si>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</si>
  <si>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</si>
  <si>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</si>
  <si>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</si>
  <si>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</si>
  <si>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</si>
  <si>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</si>
  <si>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</si>
  <si>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</si>
  <si>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</si>
  <si>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</si>
  <si>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</si>
  <si>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</si>
  <si>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</si>
  <si>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</si>
  <si>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</si>
  <si>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</si>
  <si>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</si>
  <si>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</si>
  <si>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</si>
  <si>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</si>
  <si>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</si>
  <si>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</si>
  <si>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</si>
  <si>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</si>
  <si>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</si>
  <si>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</si>
  <si>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</si>
  <si>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</si>
  <si>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</si>
  <si>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</si>
  <si>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</si>
  <si>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</si>
  <si>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</si>
  <si>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</si>
  <si>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</si>
  <si>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</si>
  <si>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</si>
  <si>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</si>
  <si>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</si>
  <si>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</si>
  <si>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</si>
  <si>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</si>
  <si>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</si>
  <si>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</si>
  <si>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</si>
  <si>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</si>
  <si>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</si>
  <si>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</si>
  <si>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</si>
  <si>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</si>
  <si>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</si>
  <si>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</si>
  <si>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</si>
  <si>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</si>
  <si>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</si>
  <si>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</si>
  <si>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</si>
  <si>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</si>
  <si>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</si>
  <si>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</si>
  <si>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</si>
  <si>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</si>
  <si>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</si>
  <si>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</si>
  <si>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</si>
  <si>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</si>
  <si>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</si>
  <si>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</si>
  <si>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</si>
  <si>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</si>
  <si>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</si>
  <si>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</si>
  <si>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</si>
  <si>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</si>
  <si>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</si>
  <si>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</si>
  <si>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</si>
  <si>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</si>
  <si>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</si>
  <si>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</si>
  <si>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</si>
  <si>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</si>
  <si>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</si>
  <si>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</si>
  <si>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</si>
  <si>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</si>
  <si>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</si>
  <si>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</si>
  <si>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</si>
  <si>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</si>
  <si>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</si>
  <si>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</si>
  <si>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</si>
  <si>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</si>
  <si>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</si>
  <si>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</si>
  <si>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</si>
  <si>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</si>
  <si>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</si>
  <si>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</si>
  <si>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</si>
  <si>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</si>
  <si>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</si>
  <si>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</si>
  <si>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</si>
  <si>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</si>
  <si>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</si>
  <si>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</si>
  <si>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</si>
  <si>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</si>
  <si>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</si>
  <si>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</si>
  <si>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</si>
  <si>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</si>
  <si>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</si>
  <si>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</si>
  <si>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</si>
  <si>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</si>
  <si>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</si>
  <si>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</si>
  <si>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</si>
  <si>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</si>
  <si>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</si>
  <si>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</si>
  <si>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</si>
  <si>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</si>
  <si>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</si>
  <si>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</si>
  <si>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</si>
  <si>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</si>
  <si>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</si>
  <si>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</si>
  <si>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</si>
  <si>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</si>
  <si>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</si>
  <si>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</si>
  <si>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</si>
  <si>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</si>
  <si>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</si>
  <si>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</si>
  <si>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</si>
  <si>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</si>
  <si>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</si>
  <si>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</si>
  <si>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</si>
  <si>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</si>
  <si>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</si>
  <si>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</si>
  <si>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</si>
  <si>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</si>
  <si>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</si>
  <si>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</si>
  <si>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</si>
  <si>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</si>
  <si>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</si>
  <si>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</si>
  <si>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</si>
  <si>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</si>
  <si>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</si>
  <si>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</si>
  <si>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</si>
  <si>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</si>
  <si>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</si>
  <si>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</si>
  <si>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</si>
  <si>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</si>
  <si>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</si>
  <si>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</si>
  <si>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</si>
  <si>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</si>
  <si>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</si>
  <si>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</si>
  <si>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</si>
  <si>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</si>
  <si>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</si>
  <si>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</si>
  <si>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</si>
  <si>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</si>
  <si>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</si>
  <si>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</si>
  <si>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</si>
  <si>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</si>
  <si>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</si>
  <si>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</si>
  <si>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</si>
  <si>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</si>
  <si>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</si>
  <si>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</si>
  <si>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</si>
  <si>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</si>
  <si>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</si>
  <si>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</si>
  <si>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</si>
  <si>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</si>
  <si>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</si>
  <si>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</si>
  <si>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</si>
  <si>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</si>
  <si>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</si>
  <si>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</si>
  <si>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</si>
  <si>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</si>
  <si>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</si>
  <si>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</si>
  <si>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</si>
  <si>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</si>
  <si>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</si>
  <si>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</si>
  <si>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</si>
  <si>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</si>
  <si>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</si>
  <si>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</si>
  <si>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</si>
  <si>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</si>
  <si>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</si>
  <si>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</si>
  <si>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</si>
  <si>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</si>
  <si>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</si>
  <si>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</si>
  <si>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</si>
  <si>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</si>
  <si>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</si>
  <si>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</si>
  <si>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</si>
  <si>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</si>
  <si>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</si>
  <si>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</si>
  <si>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</si>
  <si>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</si>
  <si>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</si>
  <si>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</si>
  <si>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</si>
  <si>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</si>
  <si>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</si>
  <si>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</si>
  <si>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</si>
  <si>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</si>
  <si>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</si>
  <si>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</si>
  <si>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</si>
  <si>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</si>
  <si>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</si>
  <si>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</si>
  <si>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</si>
  <si>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</si>
  <si>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</si>
  <si>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</si>
  <si>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</si>
  <si>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</si>
  <si>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</si>
  <si>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</si>
  <si>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</si>
  <si>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</si>
  <si>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</si>
  <si>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</si>
  <si>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</si>
  <si>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</si>
  <si>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</si>
  <si>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</si>
  <si>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</si>
  <si>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</si>
  <si>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</si>
  <si>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</si>
  <si>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</si>
  <si>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</si>
  <si>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</si>
  <si>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</si>
  <si>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</si>
  <si>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</si>
  <si>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</si>
  <si>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</si>
  <si>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</si>
  <si>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</si>
  <si>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</si>
  <si>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</si>
  <si>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</si>
  <si>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</si>
  <si>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</si>
  <si>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</si>
  <si>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</si>
  <si>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</si>
  <si>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</si>
  <si>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</si>
  <si>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</si>
  <si>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</si>
  <si>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</si>
  <si>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</si>
  <si>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</si>
  <si>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</si>
  <si>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</si>
  <si>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</si>
  <si>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</si>
  <si>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</si>
  <si>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</si>
  <si>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</si>
  <si>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</si>
  <si>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</si>
  <si>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</si>
  <si>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</si>
  <si>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</si>
  <si>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</si>
  <si>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</si>
  <si>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</si>
  <si>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</si>
  <si>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Lobbes</t>
  </si>
  <si>
    <t>Administration communale de :</t>
  </si>
  <si>
    <t>LOBBES</t>
  </si>
  <si>
    <t>rue du Pont, 1</t>
  </si>
  <si>
    <t>6540 LOBBES</t>
  </si>
  <si>
    <t>www.lobbes.be</t>
  </si>
  <si>
    <t>Compte</t>
  </si>
  <si>
    <t>071594808</t>
  </si>
  <si>
    <t>direction.generale@lobbes.be</t>
  </si>
  <si>
    <t>Pascale STEENHOUDT</t>
  </si>
  <si>
    <t>071960691</t>
  </si>
  <si>
    <t>directrice.financiere@lobbes.be</t>
  </si>
  <si>
    <t>Tanya SIDIRAS</t>
  </si>
  <si>
    <t>071597731</t>
  </si>
  <si>
    <t>30/06/2025</t>
  </si>
  <si>
    <t>11/09/2025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</si>
</sst>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4" fontId="24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/>
    <xf numFmtId="0" fontId="17" fillId="23" borderId="0" xfId="0" applyFont="1" applyFill="1"/>
    <xf numFmtId="0" fontId="17" fillId="23" borderId="3" xfId="0" applyFont="1" applyFill="1" applyBorder="1"/>
    <xf numFmtId="0" fontId="17" fillId="23" borderId="17" xfId="0" applyFont="1" applyFill="1" applyBorder="1"/>
    <xf numFmtId="0" fontId="17" fillId="23" borderId="1" xfId="0" applyFont="1" applyFill="1" applyBorder="1"/>
    <xf numFmtId="0" fontId="17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/>
    <xf numFmtId="0" fontId="11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11" fillId="0" borderId="9" xfId="0" applyNumberFormat="1" applyFont="1" applyBorder="1" applyAlignment="1">
      <alignment horizontal="left" vertical="center"/>
    </xf>
    <xf numFmtId="3" fontId="11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49" fontId="11" fillId="0" borderId="7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33" fillId="23" borderId="0" xfId="0" applyFont="1" applyFill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7" fillId="12" borderId="20" xfId="0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167" fontId="17" fillId="13" borderId="23" xfId="5" applyNumberFormat="1" applyFont="1" applyFill="1" applyBorder="1" applyAlignment="1">
      <alignment horizontal="center" vertical="center"/>
    </xf>
    <xf numFmtId="167" fontId="17" fillId="13" borderId="24" xfId="5" applyNumberFormat="1" applyFont="1" applyFill="1" applyBorder="1" applyAlignment="1">
      <alignment horizontal="center" vertical="center"/>
    </xf>
    <xf numFmtId="167" fontId="17" fillId="13" borderId="25" xfId="5" applyNumberFormat="1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8" fillId="12" borderId="5" xfId="0" applyFont="1" applyFill="1" applyBorder="1" applyAlignment="1">
      <alignment horizontal="right" vertical="center"/>
    </xf>
    <xf numFmtId="0" fontId="18" fillId="12" borderId="21" xfId="0" applyFont="1" applyFill="1" applyBorder="1" applyAlignment="1">
      <alignment horizontal="right" vertical="center"/>
    </xf>
    <xf numFmtId="0" fontId="18" fillId="12" borderId="5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4" fontId="13" fillId="2" borderId="10" xfId="5" applyNumberFormat="1" applyFont="1" applyFill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4" borderId="23" xfId="5" applyNumberFormat="1" applyFont="1" applyFill="1" applyBorder="1" applyAlignment="1">
      <alignment vertical="center"/>
    </xf>
    <xf numFmtId="165" fontId="13" fillId="14" borderId="24" xfId="5" applyNumberFormat="1" applyFont="1" applyFill="1" applyBorder="1" applyAlignment="1">
      <alignment vertical="center"/>
    </xf>
    <xf numFmtId="165" fontId="13" fillId="14" borderId="25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165" fontId="13" fillId="18" borderId="23" xfId="5" applyNumberFormat="1" applyFont="1" applyFill="1" applyBorder="1" applyAlignment="1">
      <alignment vertical="center"/>
    </xf>
    <xf numFmtId="165" fontId="13" fillId="18" borderId="24" xfId="5" applyNumberFormat="1" applyFont="1" applyFill="1" applyBorder="1" applyAlignment="1">
      <alignment vertical="center"/>
    </xf>
    <xf numFmtId="165" fontId="13" fillId="18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8" borderId="25" xfId="0" applyFont="1" applyFill="1" applyBorder="1" applyAlignment="1">
      <alignment horizontal="left" vertical="center"/>
    </xf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3" fontId="17" fillId="0" borderId="7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Protection="1">
      <protection hidden="1"/>
    </xf>
    <xf numFmtId="4" fontId="17" fillId="0" borderId="0" xfId="12" quotePrefix="1" applyNumberFormat="1" applyFont="1" applyProtection="1">
      <protection hidden="1"/>
    </xf>
    <xf numFmtId="4" fontId="17" fillId="0" borderId="7" xfId="12" applyNumberFormat="1" applyFont="1" applyBorder="1" applyProtection="1"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9" xfId="12" quotePrefix="1" applyNumberFormat="1" applyFont="1" applyBorder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Protection="1">
      <protection hidden="1"/>
    </xf>
    <xf numFmtId="4" fontId="17" fillId="0" borderId="9" xfId="12" applyNumberFormat="1" applyFont="1" applyBorder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7" xfId="12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17" fillId="0" borderId="32" xfId="12" applyNumberFormat="1" applyFont="1" applyBorder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49" fontId="0" fillId="0" borderId="22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10627.83999999892</c:v>
                </c:pt>
                <c:pt idx="1">
                  <c:v>-68998.830000000075</c:v>
                </c:pt>
                <c:pt idx="2">
                  <c:v>99311.300000000745</c:v>
                </c:pt>
                <c:pt idx="3">
                  <c:v>1105041.3499999996</c:v>
                </c:pt>
                <c:pt idx="4">
                  <c:v>365238.56000000052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2434554.62</c:v>
                </c:pt>
                <c:pt idx="1">
                  <c:v>2318546.459999999</c:v>
                </c:pt>
                <c:pt idx="2">
                  <c:v>2113970.2200000016</c:v>
                </c:pt>
                <c:pt idx="3">
                  <c:v>3103090.46</c:v>
                </c:pt>
                <c:pt idx="4">
                  <c:v>3352531.3599999994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6346261</c:v>
                </c:pt>
                <c:pt idx="1">
                  <c:v>6358673.3900000006</c:v>
                </c:pt>
                <c:pt idx="2">
                  <c:v>6701779.2399999993</c:v>
                </c:pt>
                <c:pt idx="3">
                  <c:v>7114635.46</c:v>
                </c:pt>
                <c:pt idx="4">
                  <c:v>8092428.2200000007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6356888.8399999989</c:v>
                </c:pt>
                <c:pt idx="1">
                  <c:v>6289674.5600000005</c:v>
                </c:pt>
                <c:pt idx="2">
                  <c:v>6801090.54</c:v>
                </c:pt>
                <c:pt idx="3">
                  <c:v>8219676.8099999996</c:v>
                </c:pt>
                <c:pt idx="4">
                  <c:v>8457666.7800000012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352827.69</c:v>
                </c:pt>
                <c:pt idx="1">
                  <c:v>1399709.3299999998</c:v>
                </c:pt>
                <c:pt idx="2">
                  <c:v>257540.78</c:v>
                </c:pt>
                <c:pt idx="3">
                  <c:v>799601.55</c:v>
                </c:pt>
                <c:pt idx="4">
                  <c:v>4894962.5999999996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656600.16</c:v>
                </c:pt>
                <c:pt idx="1">
                  <c:v>180500</c:v>
                </c:pt>
                <c:pt idx="2">
                  <c:v>263693.46000000002</c:v>
                </c:pt>
                <c:pt idx="3">
                  <c:v>2586517.7699999996</c:v>
                </c:pt>
                <c:pt idx="4">
                  <c:v>6351.36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topLeftCell="A12" zoomScaleNormal="100" workbookViewId="0">
      <selection activeCell="J25" sqref="J25:M25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68" t="s">
        <v>294</v>
      </c>
      <c r="B1" s="269"/>
      <c r="C1" s="269"/>
      <c r="D1" s="269"/>
      <c r="E1" s="269"/>
      <c r="F1" s="269"/>
      <c r="G1" s="272" t="s">
        <v>338</v>
      </c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36"/>
      <c r="U1" s="209" t="s">
        <v>12</v>
      </c>
      <c r="V1" s="247">
        <v>56044</v>
      </c>
    </row>
    <row r="2" spans="1:22">
      <c r="A2" s="270"/>
      <c r="B2" s="271"/>
      <c r="C2" s="271"/>
      <c r="D2" s="271"/>
      <c r="E2" s="271"/>
      <c r="F2" s="271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37"/>
      <c r="U2" s="210" t="s">
        <v>1</v>
      </c>
      <c r="V2" s="248">
        <f>R27</f>
        <v>2024</v>
      </c>
    </row>
    <row r="3" spans="1:22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U3" s="182" t="s">
        <v>32</v>
      </c>
      <c r="V3" s="259">
        <v>2</v>
      </c>
    </row>
    <row r="4" spans="1:22" ht="13.9" customHeight="1" thickBot="1">
      <c r="A4" s="172"/>
      <c r="B4" s="29"/>
      <c r="C4" s="29"/>
      <c r="D4" s="29"/>
      <c r="E4" s="29"/>
      <c r="F4" s="54"/>
      <c r="G4" s="54"/>
      <c r="H4" s="29"/>
      <c r="I4" s="29"/>
      <c r="J4" s="54"/>
      <c r="K4" s="54"/>
      <c r="L4" s="54"/>
      <c r="M4" s="54"/>
      <c r="N4" s="29"/>
      <c r="O4" s="29"/>
      <c r="P4" s="182"/>
      <c r="Q4" s="182"/>
      <c r="R4" s="183"/>
      <c r="S4" s="183"/>
    </row>
    <row r="5" spans="1:22" ht="13.9" customHeight="1" thickTop="1">
      <c r="C5" s="185"/>
      <c r="D5" s="186"/>
      <c r="E5" s="186"/>
      <c r="F5" s="186"/>
      <c r="G5" s="186"/>
      <c r="H5" s="187"/>
      <c r="I5" s="187"/>
      <c r="J5" s="186"/>
      <c r="K5" s="186"/>
      <c r="L5" s="187"/>
      <c r="M5" s="187"/>
      <c r="N5" s="187"/>
      <c r="O5" s="187"/>
      <c r="P5" s="186"/>
      <c r="Q5" s="186"/>
      <c r="R5" s="188"/>
      <c r="S5" s="188"/>
      <c r="T5" s="189"/>
      <c r="U5" s="190"/>
    </row>
    <row r="6" spans="1:22" ht="13.9" customHeight="1">
      <c r="C6" s="191"/>
      <c r="D6" s="192"/>
      <c r="E6" s="192"/>
      <c r="F6" s="192"/>
      <c r="G6" s="255"/>
      <c r="H6" s="256"/>
      <c r="I6" s="256"/>
      <c r="J6" s="255"/>
      <c r="K6" s="255"/>
      <c r="L6" s="256"/>
      <c r="M6" s="256"/>
      <c r="N6" s="256"/>
      <c r="O6" s="256"/>
      <c r="P6" s="255"/>
      <c r="Q6" s="255"/>
      <c r="R6" s="257"/>
      <c r="S6" s="257"/>
      <c r="T6" s="195"/>
      <c r="U6" s="196"/>
    </row>
    <row r="7" spans="1:22" ht="57" customHeight="1">
      <c r="C7" s="191"/>
      <c r="D7" s="192"/>
      <c r="E7" s="192"/>
      <c r="F7" s="253"/>
      <c r="G7" s="295" t="s">
        <v>336</v>
      </c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54"/>
      <c r="U7" s="196"/>
    </row>
    <row r="8" spans="1:22" ht="13.9" customHeight="1">
      <c r="C8" s="191"/>
      <c r="D8" s="192"/>
      <c r="E8" s="192"/>
      <c r="F8" s="253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58"/>
      <c r="T8" s="254"/>
      <c r="U8" s="196"/>
      <c r="V8" s="184"/>
    </row>
    <row r="9" spans="1:22" ht="13.9" customHeight="1">
      <c r="C9" s="191"/>
      <c r="D9" s="192"/>
      <c r="E9" s="192"/>
      <c r="F9" s="253"/>
      <c r="G9" s="295"/>
      <c r="H9" s="295"/>
      <c r="I9" s="295"/>
      <c r="J9" s="295"/>
      <c r="K9" s="295"/>
      <c r="L9" s="295"/>
      <c r="M9" s="295"/>
      <c r="N9" s="295"/>
      <c r="O9" s="295"/>
      <c r="P9" s="295"/>
      <c r="Q9" s="295"/>
      <c r="R9" s="295"/>
      <c r="S9" s="258"/>
      <c r="T9" s="254"/>
      <c r="U9" s="196"/>
    </row>
    <row r="10" spans="1:22" ht="13.9" customHeight="1">
      <c r="C10" s="191"/>
      <c r="D10" s="192"/>
      <c r="E10" s="192"/>
      <c r="F10" s="253"/>
      <c r="G10" s="295"/>
      <c r="H10" s="295"/>
      <c r="I10" s="295"/>
      <c r="J10" s="295"/>
      <c r="K10" s="295"/>
      <c r="L10" s="295"/>
      <c r="M10" s="295"/>
      <c r="N10" s="295"/>
      <c r="O10" s="295"/>
      <c r="P10" s="295"/>
      <c r="Q10" s="295"/>
      <c r="R10" s="295"/>
      <c r="S10" s="258"/>
      <c r="T10" s="254"/>
      <c r="U10" s="196"/>
    </row>
    <row r="11" spans="1:22" ht="13.9" customHeight="1">
      <c r="C11" s="191"/>
      <c r="D11" s="192"/>
      <c r="E11" s="192"/>
      <c r="F11" s="192"/>
      <c r="G11" s="296" t="s">
        <v>335</v>
      </c>
      <c r="H11" s="297"/>
      <c r="I11" s="297"/>
      <c r="J11" s="297"/>
      <c r="K11" s="297"/>
      <c r="L11" s="297"/>
      <c r="M11" s="297"/>
      <c r="N11" s="297"/>
      <c r="O11" s="297"/>
      <c r="P11" s="297"/>
      <c r="Q11" s="297"/>
      <c r="R11" s="297"/>
      <c r="S11" s="298"/>
      <c r="T11" s="195"/>
      <c r="U11" s="196"/>
    </row>
    <row r="12" spans="1:22" ht="13.9" customHeight="1">
      <c r="C12" s="191"/>
      <c r="D12" s="192"/>
      <c r="E12" s="192"/>
      <c r="F12" s="192"/>
      <c r="G12" s="192"/>
      <c r="H12" s="193"/>
      <c r="I12" s="193"/>
      <c r="J12" s="192"/>
      <c r="K12" s="192"/>
      <c r="L12" s="193"/>
      <c r="M12" s="193"/>
      <c r="N12" s="193"/>
      <c r="O12" s="193"/>
      <c r="P12" s="192"/>
      <c r="Q12" s="192"/>
      <c r="R12" s="194"/>
      <c r="S12" s="194"/>
      <c r="T12" s="195"/>
      <c r="U12" s="196"/>
    </row>
    <row r="13" spans="1:22" ht="13.9" customHeight="1">
      <c r="C13" s="191"/>
      <c r="D13" s="192"/>
      <c r="E13" s="192"/>
      <c r="F13" s="192"/>
      <c r="G13" s="192"/>
      <c r="H13" s="193"/>
      <c r="I13" s="193"/>
      <c r="J13" s="192"/>
      <c r="K13" s="192"/>
      <c r="L13" s="193"/>
      <c r="M13" s="193"/>
      <c r="N13" s="193"/>
      <c r="O13" s="193"/>
      <c r="P13" s="192"/>
      <c r="Q13" s="192"/>
      <c r="R13" s="194"/>
      <c r="S13" s="194"/>
      <c r="T13" s="195"/>
      <c r="U13" s="196"/>
    </row>
    <row r="14" spans="1:22" ht="13.9" customHeight="1" thickBot="1">
      <c r="C14" s="197"/>
      <c r="D14" s="198"/>
      <c r="E14" s="198"/>
      <c r="F14" s="198"/>
      <c r="G14" s="198"/>
      <c r="H14" s="199"/>
      <c r="I14" s="199"/>
      <c r="J14" s="198"/>
      <c r="K14" s="198"/>
      <c r="L14" s="199"/>
      <c r="M14" s="199"/>
      <c r="N14" s="199"/>
      <c r="O14" s="199"/>
      <c r="P14" s="198"/>
      <c r="Q14" s="198"/>
      <c r="R14" s="200"/>
      <c r="S14" s="200"/>
      <c r="T14" s="201"/>
      <c r="U14" s="202"/>
    </row>
    <row r="15" spans="1:22" ht="13.9" customHeight="1" thickTop="1">
      <c r="C15" s="250"/>
      <c r="D15" s="250"/>
      <c r="E15" s="250"/>
      <c r="F15" s="250"/>
      <c r="G15" s="250"/>
      <c r="H15" s="250"/>
      <c r="I15" s="250"/>
    </row>
    <row r="16" spans="1:22" ht="13.15" customHeight="1">
      <c r="C16" s="53"/>
      <c r="D16" s="52"/>
      <c r="E16" s="52"/>
      <c r="F16" s="52"/>
      <c r="G16" s="52"/>
      <c r="H16" s="52"/>
      <c r="I16" s="52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"/>
    </row>
    <row r="17" spans="3:21" ht="16.149999999999999" customHeight="1">
      <c r="C17" s="283" t="s">
        <v>339</v>
      </c>
      <c r="D17" s="282"/>
      <c r="E17" s="282"/>
      <c r="F17" s="282"/>
      <c r="G17" s="282"/>
      <c r="H17" s="282"/>
      <c r="I17" s="282"/>
      <c r="J17" s="290" t="s">
        <v>340</v>
      </c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6"/>
    </row>
    <row r="18" spans="3:21" ht="16.149999999999999" customHeight="1">
      <c r="C18" s="215"/>
      <c r="D18" s="51"/>
      <c r="E18" s="47"/>
      <c r="F18" s="47"/>
      <c r="G18" s="47"/>
      <c r="H18" s="47"/>
      <c r="O18" s="47"/>
      <c r="P18" s="47"/>
      <c r="Q18" s="47"/>
      <c r="R18" s="47"/>
      <c r="U18" s="6"/>
    </row>
    <row r="19" spans="3:21" ht="16.149999999999999" customHeight="1">
      <c r="C19" s="281" t="s">
        <v>4</v>
      </c>
      <c r="D19" s="282"/>
      <c r="E19" s="282"/>
      <c r="F19" s="282"/>
      <c r="G19" s="282"/>
      <c r="H19" s="282"/>
      <c r="I19" s="284"/>
      <c r="J19" s="260" t="s">
        <v>341</v>
      </c>
      <c r="K19" s="213"/>
      <c r="L19" s="213"/>
      <c r="M19" s="213"/>
      <c r="N19" s="213"/>
      <c r="O19" s="213"/>
      <c r="P19" s="213"/>
      <c r="Q19" s="213"/>
      <c r="R19" s="213"/>
      <c r="S19" s="213"/>
      <c r="T19" s="214"/>
      <c r="U19" s="6"/>
    </row>
    <row r="20" spans="3:21" ht="16.149999999999999" customHeight="1">
      <c r="C20" s="48"/>
      <c r="J20" s="261" t="s">
        <v>342</v>
      </c>
      <c r="K20" s="206"/>
      <c r="L20" s="206"/>
      <c r="M20" s="206"/>
      <c r="N20" s="206"/>
      <c r="O20" s="206"/>
      <c r="P20" s="206"/>
      <c r="Q20" s="206"/>
      <c r="R20" s="206"/>
      <c r="S20" s="206"/>
      <c r="T20" s="207"/>
      <c r="U20" s="6"/>
    </row>
    <row r="21" spans="3:21" ht="16.149999999999999" customHeight="1">
      <c r="C21" s="48"/>
      <c r="I21" s="47"/>
      <c r="J21" s="262" t="s">
        <v>343</v>
      </c>
      <c r="K21" s="211"/>
      <c r="L21" s="211"/>
      <c r="M21" s="211"/>
      <c r="N21" s="211"/>
      <c r="O21" s="211"/>
      <c r="P21" s="211"/>
      <c r="Q21" s="211"/>
      <c r="R21" s="211"/>
      <c r="S21" s="211"/>
      <c r="T21" s="212"/>
      <c r="U21" s="6"/>
    </row>
    <row r="22" spans="3:21" ht="16.149999999999999" customHeight="1">
      <c r="C22" s="48"/>
      <c r="I22" s="47"/>
      <c r="J22" s="47"/>
      <c r="K22" s="47"/>
      <c r="L22" s="47"/>
      <c r="M22" s="47"/>
      <c r="S22" s="57"/>
      <c r="T22" s="58"/>
      <c r="U22" s="6"/>
    </row>
    <row r="23" spans="3:21" ht="16.149999999999999" customHeight="1">
      <c r="C23" s="285" t="s">
        <v>334</v>
      </c>
      <c r="D23" s="286"/>
      <c r="E23" s="286"/>
      <c r="F23" s="286"/>
      <c r="G23" s="286"/>
      <c r="H23" s="286"/>
      <c r="I23" s="287"/>
      <c r="J23" s="574" t="s">
        <v>352</v>
      </c>
      <c r="K23" s="575"/>
      <c r="L23" s="575"/>
      <c r="M23" s="576"/>
      <c r="S23" s="57"/>
      <c r="T23" s="58"/>
      <c r="U23" s="6"/>
    </row>
    <row r="24" spans="3:21" ht="16.149999999999999" customHeight="1">
      <c r="C24" s="215"/>
      <c r="D24" s="203"/>
      <c r="E24" s="203"/>
      <c r="F24" s="203"/>
      <c r="G24" s="203"/>
      <c r="H24" s="252"/>
      <c r="I24" s="216"/>
      <c r="J24" s="47"/>
      <c r="K24" s="47"/>
      <c r="L24" s="47"/>
      <c r="M24" s="47"/>
      <c r="S24" s="57"/>
      <c r="T24" s="58"/>
      <c r="U24" s="6"/>
    </row>
    <row r="25" spans="3:21" ht="16.149999999999999" customHeight="1">
      <c r="C25" s="281" t="s">
        <v>38</v>
      </c>
      <c r="D25" s="282"/>
      <c r="E25" s="282"/>
      <c r="F25" s="282"/>
      <c r="G25" s="282"/>
      <c r="H25" s="282"/>
      <c r="I25" s="284"/>
      <c r="J25" s="574" t="s">
        <v>353</v>
      </c>
      <c r="K25" s="575"/>
      <c r="L25" s="575"/>
      <c r="M25" s="576"/>
      <c r="S25" s="57"/>
      <c r="T25" s="58"/>
      <c r="U25" s="6"/>
    </row>
    <row r="26" spans="3:21" ht="16.149999999999999" customHeight="1">
      <c r="C26" s="215"/>
      <c r="D26" s="252"/>
      <c r="E26" s="252"/>
      <c r="F26" s="252"/>
      <c r="G26" s="252"/>
      <c r="H26" s="252"/>
      <c r="I26" s="216"/>
      <c r="J26" s="47"/>
      <c r="K26" s="47"/>
      <c r="L26" s="47"/>
      <c r="M26" s="47"/>
      <c r="U26" s="6"/>
    </row>
    <row r="27" spans="3:21" ht="16.899999999999999" customHeight="1">
      <c r="C27" s="281" t="s">
        <v>297</v>
      </c>
      <c r="D27" s="282"/>
      <c r="E27" s="282"/>
      <c r="F27" s="282"/>
      <c r="G27" s="282"/>
      <c r="H27" s="282"/>
      <c r="I27" s="284"/>
      <c r="J27" s="263" t="s">
        <v>344</v>
      </c>
      <c r="K27" s="251"/>
      <c r="L27" s="204"/>
      <c r="M27" s="205"/>
      <c r="O27" s="282" t="s">
        <v>1</v>
      </c>
      <c r="P27" s="282"/>
      <c r="Q27" s="284"/>
      <c r="R27" s="292">
        <v>2024</v>
      </c>
      <c r="S27" s="293"/>
      <c r="U27" s="6"/>
    </row>
    <row r="28" spans="3:21" ht="16.899999999999999" customHeight="1">
      <c r="C28" s="48"/>
      <c r="I28" s="49"/>
      <c r="J28" s="47"/>
      <c r="K28" s="47"/>
      <c r="L28" s="47"/>
      <c r="M28" s="47"/>
      <c r="U28" s="6"/>
    </row>
    <row r="29" spans="3:21" ht="16.899999999999999" customHeight="1">
      <c r="C29" s="266" t="s">
        <v>35</v>
      </c>
      <c r="D29" s="267"/>
      <c r="E29" s="267"/>
      <c r="F29" s="267"/>
      <c r="G29" s="267"/>
      <c r="H29" s="267"/>
      <c r="I29" s="267"/>
      <c r="J29" s="264" t="s">
        <v>350</v>
      </c>
      <c r="K29" s="208"/>
      <c r="L29" s="208"/>
      <c r="M29" s="208"/>
      <c r="N29" s="208"/>
      <c r="O29" s="208"/>
      <c r="P29" s="208"/>
      <c r="Q29" s="208"/>
      <c r="R29" s="208"/>
      <c r="S29" s="208"/>
      <c r="T29" s="59"/>
      <c r="U29" s="11"/>
    </row>
    <row r="30" spans="3:21" ht="16.899999999999999" customHeight="1">
      <c r="C30" s="279" t="s">
        <v>5</v>
      </c>
      <c r="D30" s="280"/>
      <c r="E30" s="280"/>
      <c r="F30" s="280"/>
      <c r="G30" s="280"/>
      <c r="H30" s="280"/>
      <c r="I30" s="280"/>
      <c r="J30" s="275" t="s">
        <v>351</v>
      </c>
      <c r="K30" s="276"/>
      <c r="L30" s="276"/>
      <c r="M30" s="276"/>
      <c r="N30" s="276"/>
      <c r="O30" s="276"/>
      <c r="P30" s="276"/>
      <c r="Q30" s="276"/>
      <c r="R30" s="276"/>
      <c r="S30" s="276"/>
      <c r="U30" s="6"/>
    </row>
    <row r="31" spans="3:21" ht="16.899999999999999" customHeight="1">
      <c r="C31" s="281" t="s">
        <v>6</v>
      </c>
      <c r="D31" s="282"/>
      <c r="E31" s="282"/>
      <c r="F31" s="282"/>
      <c r="G31" s="282"/>
      <c r="H31" s="282"/>
      <c r="I31" s="282"/>
      <c r="J31" s="277" t="s">
        <v>345</v>
      </c>
      <c r="K31" s="278"/>
      <c r="L31" s="278"/>
      <c r="M31" s="278"/>
      <c r="N31" s="278"/>
      <c r="O31" s="278"/>
      <c r="P31" s="278"/>
      <c r="Q31" s="278"/>
      <c r="R31" s="278"/>
      <c r="S31" s="278"/>
      <c r="U31" s="6"/>
    </row>
    <row r="32" spans="3:21" ht="16.899999999999999" customHeight="1">
      <c r="C32" s="281" t="s">
        <v>7</v>
      </c>
      <c r="D32" s="282"/>
      <c r="E32" s="282"/>
      <c r="F32" s="282"/>
      <c r="G32" s="282"/>
      <c r="H32" s="282"/>
      <c r="I32" s="282"/>
      <c r="J32" s="288" t="s">
        <v>346</v>
      </c>
      <c r="K32" s="289"/>
      <c r="L32" s="289"/>
      <c r="M32" s="289"/>
      <c r="N32" s="289"/>
      <c r="O32" s="289"/>
      <c r="P32" s="289"/>
      <c r="Q32" s="289"/>
      <c r="R32" s="289"/>
      <c r="S32" s="289"/>
      <c r="U32" s="6"/>
    </row>
    <row r="33" spans="3:21" ht="16.899999999999999" customHeight="1">
      <c r="C33" s="48"/>
      <c r="K33" s="49"/>
      <c r="L33" s="47"/>
      <c r="M33" s="47"/>
      <c r="N33" s="47"/>
      <c r="O33" s="47"/>
      <c r="U33" s="6"/>
    </row>
    <row r="34" spans="3:21" ht="16.899999999999999" customHeight="1">
      <c r="C34" s="266" t="s">
        <v>36</v>
      </c>
      <c r="D34" s="267"/>
      <c r="E34" s="267"/>
      <c r="F34" s="267"/>
      <c r="G34" s="267"/>
      <c r="H34" s="267"/>
      <c r="I34" s="267"/>
      <c r="J34" s="264" t="s">
        <v>347</v>
      </c>
      <c r="K34" s="50"/>
      <c r="L34" s="208"/>
      <c r="M34" s="50"/>
      <c r="N34" s="50"/>
      <c r="O34" s="50"/>
      <c r="P34" s="50"/>
      <c r="Q34" s="50"/>
      <c r="R34" s="50"/>
      <c r="S34" s="50"/>
      <c r="T34" s="59"/>
      <c r="U34" s="11"/>
    </row>
    <row r="35" spans="3:21" ht="16.899999999999999" customHeight="1">
      <c r="C35" s="279" t="s">
        <v>5</v>
      </c>
      <c r="D35" s="280"/>
      <c r="E35" s="280"/>
      <c r="F35" s="280"/>
      <c r="G35" s="280"/>
      <c r="H35" s="280"/>
      <c r="I35" s="280"/>
      <c r="J35" s="275" t="s">
        <v>348</v>
      </c>
      <c r="K35" s="294"/>
      <c r="L35" s="294"/>
      <c r="M35" s="294"/>
      <c r="N35" s="294"/>
      <c r="O35" s="294"/>
      <c r="P35" s="294"/>
      <c r="Q35" s="294"/>
      <c r="R35" s="294"/>
      <c r="S35" s="294"/>
      <c r="T35" s="56"/>
      <c r="U35" s="5"/>
    </row>
    <row r="36" spans="3:21" ht="16.899999999999999" customHeight="1">
      <c r="C36" s="281" t="s">
        <v>6</v>
      </c>
      <c r="D36" s="282"/>
      <c r="E36" s="282"/>
      <c r="F36" s="282"/>
      <c r="G36" s="282"/>
      <c r="H36" s="282"/>
      <c r="I36" s="282"/>
      <c r="J36" s="277" t="s">
        <v>345</v>
      </c>
      <c r="K36" s="278"/>
      <c r="L36" s="278"/>
      <c r="M36" s="278"/>
      <c r="N36" s="278"/>
      <c r="O36" s="278"/>
      <c r="P36" s="278"/>
      <c r="Q36" s="278"/>
      <c r="R36" s="278"/>
      <c r="S36" s="278"/>
      <c r="U36" s="6"/>
    </row>
    <row r="37" spans="3:21" ht="16.899999999999999" customHeight="1">
      <c r="C37" s="281" t="s">
        <v>7</v>
      </c>
      <c r="D37" s="282"/>
      <c r="E37" s="282"/>
      <c r="F37" s="282"/>
      <c r="G37" s="282"/>
      <c r="H37" s="282"/>
      <c r="I37" s="282"/>
      <c r="J37" s="288" t="s">
        <v>349</v>
      </c>
      <c r="K37" s="289"/>
      <c r="L37" s="289"/>
      <c r="M37" s="289"/>
      <c r="N37" s="289"/>
      <c r="O37" s="289"/>
      <c r="P37" s="289"/>
      <c r="Q37" s="289"/>
      <c r="R37" s="289"/>
      <c r="S37" s="289"/>
      <c r="U37" s="6"/>
    </row>
    <row r="38" spans="3:21" ht="13.15" customHeight="1">
      <c r="C38" s="152"/>
      <c r="D38" s="3"/>
      <c r="E38" s="3"/>
      <c r="F38" s="3"/>
      <c r="G38" s="3"/>
      <c r="H38" s="3"/>
      <c r="I38" s="153"/>
      <c r="J38" s="154"/>
      <c r="K38" s="154"/>
      <c r="L38" s="154"/>
      <c r="M38" s="154"/>
      <c r="N38" s="3"/>
      <c r="O38" s="3"/>
      <c r="P38" s="3"/>
      <c r="Q38" s="3"/>
      <c r="R38" s="3"/>
      <c r="S38" s="3"/>
      <c r="T38" s="3"/>
      <c r="U38" s="7"/>
    </row>
  </sheetData>
  <mergeCells count="31">
    <mergeCell ref="O27:Q27"/>
    <mergeCell ref="G7:S7"/>
    <mergeCell ref="G11:S11"/>
    <mergeCell ref="G8:R8"/>
    <mergeCell ref="G9:R9"/>
    <mergeCell ref="G10:R10"/>
    <mergeCell ref="C27:I27"/>
    <mergeCell ref="J23:M23"/>
    <mergeCell ref="J25:M25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68" t="s">
        <v>294</v>
      </c>
      <c r="B1" s="269"/>
      <c r="C1" s="269"/>
      <c r="D1" s="269"/>
      <c r="E1" s="269"/>
      <c r="F1" s="269"/>
      <c r="G1" s="273" t="str">
        <f>Coordonnées!G1</f>
        <v>Administration communale de Lobbes</v>
      </c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36"/>
      <c r="V1" s="236"/>
      <c r="W1" s="209" t="str">
        <f>Coordonnées!$U$1</f>
        <v>Code INS</v>
      </c>
      <c r="X1" s="247">
        <f>Coordonnées!V1</f>
        <v>56044</v>
      </c>
    </row>
    <row r="2" spans="1:24">
      <c r="A2" s="270"/>
      <c r="B2" s="271"/>
      <c r="C2" s="271"/>
      <c r="D2" s="271"/>
      <c r="E2" s="271"/>
      <c r="F2" s="271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37"/>
      <c r="V2" s="237"/>
      <c r="W2" s="210" t="str">
        <f>Coordonnées!$U$2</f>
        <v>Exercice:</v>
      </c>
      <c r="X2" s="248">
        <f>Coordonnées!V2</f>
        <v>2024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3.15" customHeight="1">
      <c r="A5" s="27"/>
      <c r="B5" s="28"/>
      <c r="C5" s="2"/>
      <c r="D5" s="2"/>
      <c r="E5" s="2"/>
      <c r="F5" s="47"/>
      <c r="G5" s="47"/>
      <c r="H5" s="47"/>
      <c r="I5" s="47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4" ht="18.399999999999999" customHeight="1">
      <c r="A6" s="2"/>
      <c r="B6" s="2"/>
      <c r="C6" s="2"/>
      <c r="D6" s="2"/>
      <c r="E6" s="2"/>
      <c r="F6" s="47"/>
      <c r="G6" s="28"/>
      <c r="H6" s="314" t="s">
        <v>295</v>
      </c>
      <c r="I6" s="314"/>
      <c r="J6" s="314"/>
      <c r="K6" s="314"/>
      <c r="L6" s="314"/>
      <c r="M6" s="314"/>
      <c r="N6" s="314"/>
      <c r="O6" s="314"/>
      <c r="P6" s="314"/>
      <c r="Q6" s="314"/>
      <c r="R6" s="314"/>
      <c r="S6" s="314"/>
      <c r="T6" s="315"/>
      <c r="U6" s="315"/>
      <c r="V6" s="315"/>
    </row>
    <row r="7" spans="1:24" ht="18.399999999999999" customHeight="1">
      <c r="A7" s="63"/>
      <c r="B7" s="64"/>
      <c r="C7" s="64"/>
      <c r="D7" s="64"/>
      <c r="E7" s="64"/>
      <c r="F7" s="64"/>
      <c r="G7" s="64"/>
      <c r="H7" s="299" t="str">
        <f>Coordonnées!$J$27</f>
        <v>Compte</v>
      </c>
      <c r="I7" s="299"/>
      <c r="J7" s="299"/>
      <c r="K7" s="299" t="str">
        <f>Coordonnées!$J$27</f>
        <v>Compte</v>
      </c>
      <c r="L7" s="299"/>
      <c r="M7" s="299"/>
      <c r="N7" s="299" t="str">
        <f>Coordonnées!$J$27</f>
        <v>Compte</v>
      </c>
      <c r="O7" s="299"/>
      <c r="P7" s="299"/>
      <c r="Q7" s="299" t="str">
        <f>Coordonnées!$J$27</f>
        <v>Compte</v>
      </c>
      <c r="R7" s="299"/>
      <c r="S7" s="299"/>
      <c r="T7" s="299" t="str">
        <f>Coordonnées!$J$27</f>
        <v>Compte</v>
      </c>
      <c r="U7" s="299"/>
      <c r="V7" s="299"/>
    </row>
    <row r="8" spans="1:24" ht="18.399999999999999" customHeight="1" thickBot="1">
      <c r="A8" s="310" t="s">
        <v>2</v>
      </c>
      <c r="B8" s="310"/>
      <c r="C8" s="310"/>
      <c r="D8" s="310"/>
      <c r="E8" s="310"/>
      <c r="F8" s="310"/>
      <c r="G8" s="310"/>
      <c r="H8" s="300">
        <f>K8-1</f>
        <v>2020</v>
      </c>
      <c r="I8" s="300"/>
      <c r="J8" s="300"/>
      <c r="K8" s="300">
        <f>N8-1</f>
        <v>2021</v>
      </c>
      <c r="L8" s="300"/>
      <c r="M8" s="300"/>
      <c r="N8" s="300">
        <f>Q8-1</f>
        <v>2022</v>
      </c>
      <c r="O8" s="300"/>
      <c r="P8" s="300"/>
      <c r="Q8" s="300">
        <f>T8-1</f>
        <v>2023</v>
      </c>
      <c r="R8" s="300"/>
      <c r="S8" s="300"/>
      <c r="T8" s="300">
        <f>X2</f>
        <v>2024</v>
      </c>
      <c r="U8" s="300"/>
      <c r="V8" s="300"/>
    </row>
    <row r="9" spans="1:24" ht="18.399999999999999" customHeight="1" thickBot="1">
      <c r="A9" s="304" t="s">
        <v>322</v>
      </c>
      <c r="B9" s="305"/>
      <c r="C9" s="305"/>
      <c r="D9" s="305"/>
      <c r="E9" s="305"/>
      <c r="F9" s="305"/>
      <c r="G9" s="306"/>
      <c r="H9" s="301">
        <f>'Ordinaire GE'!H26-'Ordinaire GE'!H15</f>
        <v>10627.83999999892</v>
      </c>
      <c r="I9" s="302"/>
      <c r="J9" s="303"/>
      <c r="K9" s="301">
        <f>'Ordinaire GE'!K26-'Ordinaire GE'!K15</f>
        <v>-68998.830000000075</v>
      </c>
      <c r="L9" s="302"/>
      <c r="M9" s="303"/>
      <c r="N9" s="301">
        <f>'Ordinaire GE'!N26-'Ordinaire GE'!N15</f>
        <v>99311.300000000745</v>
      </c>
      <c r="O9" s="302"/>
      <c r="P9" s="303"/>
      <c r="Q9" s="301">
        <f>'Ordinaire GE'!Q26-'Ordinaire GE'!Q15</f>
        <v>1105041.3499999996</v>
      </c>
      <c r="R9" s="302"/>
      <c r="S9" s="303"/>
      <c r="T9" s="301">
        <f>'Ordinaire GE'!T26-'Ordinaire GE'!T15</f>
        <v>365238.56000000052</v>
      </c>
      <c r="U9" s="302"/>
      <c r="V9" s="303"/>
    </row>
    <row r="10" spans="1:24" ht="40.5" customHeight="1" thickBot="1">
      <c r="A10" s="307" t="s">
        <v>330</v>
      </c>
      <c r="B10" s="308"/>
      <c r="C10" s="308"/>
      <c r="D10" s="308"/>
      <c r="E10" s="308"/>
      <c r="F10" s="308"/>
      <c r="G10" s="309"/>
      <c r="H10" s="311">
        <f>'Ordinaire GE'!H29-'Ordinaire GE'!H18</f>
        <v>2434554.62</v>
      </c>
      <c r="I10" s="312"/>
      <c r="J10" s="313"/>
      <c r="K10" s="311">
        <f>'Ordinaire GE'!K29-'Ordinaire GE'!K18</f>
        <v>2318546.459999999</v>
      </c>
      <c r="L10" s="312"/>
      <c r="M10" s="313"/>
      <c r="N10" s="311">
        <f>'Ordinaire GE'!N29-'Ordinaire GE'!N18</f>
        <v>2113970.2200000016</v>
      </c>
      <c r="O10" s="312"/>
      <c r="P10" s="313"/>
      <c r="Q10" s="311">
        <f>'Ordinaire GE'!Q29-'Ordinaire GE'!Q18</f>
        <v>3103090.46</v>
      </c>
      <c r="R10" s="312"/>
      <c r="S10" s="313"/>
      <c r="T10" s="311">
        <f>'Ordinaire GE'!T29-'Ordinaire GE'!T18</f>
        <v>3352531.3599999994</v>
      </c>
      <c r="U10" s="312"/>
      <c r="V10" s="313"/>
    </row>
    <row r="11" spans="1:24" ht="16.899999999999999" customHeight="1">
      <c r="A11" s="65" t="s">
        <v>323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3"/>
      <c r="M11" s="63"/>
      <c r="N11" s="63"/>
      <c r="O11" s="63"/>
      <c r="P11" s="63"/>
      <c r="Q11" s="63"/>
      <c r="R11" s="65"/>
      <c r="S11" s="65"/>
    </row>
    <row r="12" spans="1:24" ht="16.899999999999999" customHeight="1">
      <c r="A12" s="2"/>
      <c r="B12" s="2"/>
      <c r="C12" s="2"/>
      <c r="D12" s="2"/>
      <c r="E12" s="2"/>
      <c r="F12" s="47"/>
      <c r="G12" s="28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</row>
    <row r="13" spans="1:24" ht="16.899999999999999" customHeight="1">
      <c r="A13" s="63"/>
      <c r="B13" s="64"/>
      <c r="C13" s="64"/>
      <c r="D13" s="64"/>
      <c r="E13" s="64"/>
      <c r="F13" s="64"/>
      <c r="G13" s="64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4" ht="16.899999999999999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</row>
    <row r="15" spans="1:24" ht="16.899999999999999" customHeight="1">
      <c r="A15" s="63"/>
      <c r="B15" s="63"/>
      <c r="C15" s="63"/>
      <c r="D15" s="63"/>
      <c r="E15" s="63"/>
      <c r="F15" s="63"/>
      <c r="G15" s="63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</row>
    <row r="16" spans="1:24" ht="25.15" customHeight="1">
      <c r="A16" s="180"/>
      <c r="B16" s="180"/>
      <c r="C16" s="180"/>
      <c r="D16" s="180"/>
      <c r="E16" s="180"/>
      <c r="F16" s="180"/>
      <c r="G16" s="180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</row>
    <row r="17" spans="1:19" ht="16.899999999999999" customHeight="1">
      <c r="A17" s="65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3"/>
      <c r="M17" s="63"/>
      <c r="N17" s="63"/>
      <c r="O17" s="63"/>
      <c r="P17" s="63"/>
      <c r="Q17" s="63"/>
      <c r="R17" s="65"/>
      <c r="S17" s="65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68" t="s">
        <v>294</v>
      </c>
      <c r="B1" s="269"/>
      <c r="C1" s="269"/>
      <c r="D1" s="269"/>
      <c r="E1" s="269"/>
      <c r="F1" s="269"/>
      <c r="G1" s="273" t="str">
        <f>Coordonnées!G1</f>
        <v>Administration communale de Lobbes</v>
      </c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36"/>
      <c r="V1" s="236"/>
      <c r="W1" s="209" t="str">
        <f>Coordonnées!$U$1</f>
        <v>Code INS</v>
      </c>
      <c r="X1" s="247">
        <f>Coordonnées!V1</f>
        <v>56044</v>
      </c>
    </row>
    <row r="2" spans="1:24">
      <c r="A2" s="270"/>
      <c r="B2" s="271"/>
      <c r="C2" s="271"/>
      <c r="D2" s="271"/>
      <c r="E2" s="271"/>
      <c r="F2" s="271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37"/>
      <c r="V2" s="237"/>
      <c r="W2" s="210" t="str">
        <f>Coordonnées!$U$2</f>
        <v>Exercice:</v>
      </c>
      <c r="X2" s="248">
        <f>Coordonnées!V2</f>
        <v>2024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899999999999999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399999999999999" customHeight="1">
      <c r="A6" s="27"/>
      <c r="B6" s="2"/>
      <c r="C6" s="2"/>
      <c r="D6" s="2"/>
      <c r="E6" s="2"/>
      <c r="H6" s="316" t="s">
        <v>296</v>
      </c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7"/>
      <c r="U6" s="317"/>
      <c r="V6" s="317"/>
    </row>
    <row r="7" spans="1:24" ht="18.399999999999999" customHeight="1">
      <c r="A7" s="63"/>
      <c r="B7" s="64"/>
      <c r="C7" s="64"/>
      <c r="D7" s="64"/>
      <c r="E7" s="64"/>
      <c r="F7" s="64"/>
      <c r="G7" s="64"/>
      <c r="H7" s="318" t="str">
        <f>Coordonnées!$J$27</f>
        <v>Compte</v>
      </c>
      <c r="I7" s="318"/>
      <c r="J7" s="318"/>
      <c r="K7" s="318" t="str">
        <f>Coordonnées!$J$27</f>
        <v>Compte</v>
      </c>
      <c r="L7" s="318"/>
      <c r="M7" s="318"/>
      <c r="N7" s="318" t="str">
        <f>Coordonnées!$J$27</f>
        <v>Compte</v>
      </c>
      <c r="O7" s="318"/>
      <c r="P7" s="318"/>
      <c r="Q7" s="318" t="str">
        <f>Coordonnées!$J$27</f>
        <v>Compte</v>
      </c>
      <c r="R7" s="318"/>
      <c r="S7" s="318"/>
      <c r="T7" s="318" t="str">
        <f>Coordonnées!$J$27</f>
        <v>Compte</v>
      </c>
      <c r="U7" s="318"/>
      <c r="V7" s="318"/>
    </row>
    <row r="8" spans="1:24" ht="18.399999999999999" customHeight="1">
      <c r="A8" s="63"/>
      <c r="B8" s="66"/>
      <c r="C8" s="64"/>
      <c r="D8" s="64"/>
      <c r="E8" s="64"/>
      <c r="F8" s="64"/>
      <c r="G8" s="64"/>
      <c r="H8" s="319" t="s">
        <v>30</v>
      </c>
      <c r="I8" s="320"/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1"/>
      <c r="U8" s="321"/>
      <c r="V8" s="322"/>
    </row>
    <row r="9" spans="1:24" ht="18.399999999999999" customHeight="1">
      <c r="A9" s="323" t="s">
        <v>2</v>
      </c>
      <c r="B9" s="324"/>
      <c r="C9" s="323"/>
      <c r="D9" s="323"/>
      <c r="E9" s="323"/>
      <c r="F9" s="323"/>
      <c r="G9" s="323"/>
      <c r="H9" s="325">
        <f>K9-1</f>
        <v>2020</v>
      </c>
      <c r="I9" s="325"/>
      <c r="J9" s="325"/>
      <c r="K9" s="325">
        <f>N9-1</f>
        <v>2021</v>
      </c>
      <c r="L9" s="325"/>
      <c r="M9" s="325"/>
      <c r="N9" s="325">
        <f>Q9-1</f>
        <v>2022</v>
      </c>
      <c r="O9" s="325"/>
      <c r="P9" s="325"/>
      <c r="Q9" s="325">
        <f>T9-1</f>
        <v>2023</v>
      </c>
      <c r="R9" s="325"/>
      <c r="S9" s="325"/>
      <c r="T9" s="325">
        <f>X2</f>
        <v>2024</v>
      </c>
      <c r="U9" s="325"/>
      <c r="V9" s="325"/>
    </row>
    <row r="10" spans="1:24" ht="18.399999999999999" customHeight="1">
      <c r="A10" s="326" t="s">
        <v>13</v>
      </c>
      <c r="B10" s="327"/>
      <c r="C10" s="327"/>
      <c r="D10" s="327"/>
      <c r="E10" s="327"/>
      <c r="F10" s="327"/>
      <c r="G10" s="327"/>
      <c r="H10" s="328">
        <v>2660801.19</v>
      </c>
      <c r="I10" s="329">
        <v>5512664.2599999998</v>
      </c>
      <c r="J10" s="330">
        <v>5512664.2599999998</v>
      </c>
      <c r="K10" s="328">
        <v>2628516.69</v>
      </c>
      <c r="L10" s="329">
        <v>5512664.2599999998</v>
      </c>
      <c r="M10" s="330">
        <v>5512664.2599999998</v>
      </c>
      <c r="N10" s="328">
        <v>2862186.95</v>
      </c>
      <c r="O10" s="329">
        <v>5512664.2599999998</v>
      </c>
      <c r="P10" s="330">
        <v>5512664.2599999998</v>
      </c>
      <c r="Q10" s="328">
        <v>3024048.47</v>
      </c>
      <c r="R10" s="329">
        <v>5512664.2599999998</v>
      </c>
      <c r="S10" s="330">
        <v>5512664.2599999998</v>
      </c>
      <c r="T10" s="328">
        <v>3271519.45</v>
      </c>
      <c r="U10" s="329">
        <v>5512664.2599999998</v>
      </c>
      <c r="V10" s="330">
        <v>5512664.2599999998</v>
      </c>
    </row>
    <row r="11" spans="1:24" ht="18.399999999999999" customHeight="1">
      <c r="A11" s="331" t="s">
        <v>14</v>
      </c>
      <c r="B11" s="332"/>
      <c r="C11" s="332"/>
      <c r="D11" s="332"/>
      <c r="E11" s="332"/>
      <c r="F11" s="332"/>
      <c r="G11" s="332"/>
      <c r="H11" s="333">
        <v>913596.21</v>
      </c>
      <c r="I11" s="334">
        <v>2726342.74</v>
      </c>
      <c r="J11" s="335">
        <v>2726342.74</v>
      </c>
      <c r="K11" s="333">
        <v>1021312</v>
      </c>
      <c r="L11" s="334">
        <v>2726342.74</v>
      </c>
      <c r="M11" s="335">
        <v>2726342.74</v>
      </c>
      <c r="N11" s="333">
        <v>1022682.91</v>
      </c>
      <c r="O11" s="334">
        <v>2726342.74</v>
      </c>
      <c r="P11" s="335">
        <v>2726342.74</v>
      </c>
      <c r="Q11" s="333">
        <v>1233221.1000000001</v>
      </c>
      <c r="R11" s="334">
        <v>2726342.74</v>
      </c>
      <c r="S11" s="335">
        <v>2726342.74</v>
      </c>
      <c r="T11" s="333">
        <v>1383711.99</v>
      </c>
      <c r="U11" s="334">
        <v>2726342.74</v>
      </c>
      <c r="V11" s="335">
        <v>2726342.74</v>
      </c>
    </row>
    <row r="12" spans="1:24" ht="18.399999999999999" customHeight="1">
      <c r="A12" s="331" t="s">
        <v>15</v>
      </c>
      <c r="B12" s="332"/>
      <c r="C12" s="332"/>
      <c r="D12" s="332"/>
      <c r="E12" s="332"/>
      <c r="F12" s="332"/>
      <c r="G12" s="332"/>
      <c r="H12" s="333">
        <v>2213881.0299999998</v>
      </c>
      <c r="I12" s="334">
        <v>4264832.04</v>
      </c>
      <c r="J12" s="335">
        <v>4264832.04</v>
      </c>
      <c r="K12" s="333">
        <v>2181536.89</v>
      </c>
      <c r="L12" s="334">
        <v>4264832.04</v>
      </c>
      <c r="M12" s="335">
        <v>4264832.04</v>
      </c>
      <c r="N12" s="333">
        <v>1927248.43</v>
      </c>
      <c r="O12" s="334">
        <v>4264832.04</v>
      </c>
      <c r="P12" s="335">
        <v>4264832.04</v>
      </c>
      <c r="Q12" s="333">
        <v>2247366.59</v>
      </c>
      <c r="R12" s="334">
        <v>4264832.04</v>
      </c>
      <c r="S12" s="335">
        <v>4264832.04</v>
      </c>
      <c r="T12" s="333">
        <v>2401259.35</v>
      </c>
      <c r="U12" s="334">
        <v>4264832.04</v>
      </c>
      <c r="V12" s="335">
        <v>4264832.04</v>
      </c>
    </row>
    <row r="13" spans="1:24" ht="18.399999999999999" customHeight="1">
      <c r="A13" s="331" t="s">
        <v>16</v>
      </c>
      <c r="B13" s="332"/>
      <c r="C13" s="332"/>
      <c r="D13" s="332"/>
      <c r="E13" s="332"/>
      <c r="F13" s="332"/>
      <c r="G13" s="332"/>
      <c r="H13" s="333">
        <v>557982.56999999995</v>
      </c>
      <c r="I13" s="334">
        <v>41563.69</v>
      </c>
      <c r="J13" s="335">
        <v>41563.69</v>
      </c>
      <c r="K13" s="333">
        <v>527307.81000000006</v>
      </c>
      <c r="L13" s="334">
        <v>41563.69</v>
      </c>
      <c r="M13" s="335">
        <v>41563.69</v>
      </c>
      <c r="N13" s="333">
        <v>575948.85</v>
      </c>
      <c r="O13" s="334">
        <v>41563.69</v>
      </c>
      <c r="P13" s="335">
        <v>41563.69</v>
      </c>
      <c r="Q13" s="333">
        <v>609999.30000000005</v>
      </c>
      <c r="R13" s="334">
        <v>41563.69</v>
      </c>
      <c r="S13" s="335">
        <v>41563.69</v>
      </c>
      <c r="T13" s="333">
        <v>608513.22</v>
      </c>
      <c r="U13" s="334">
        <v>41563.69</v>
      </c>
      <c r="V13" s="335">
        <v>41563.69</v>
      </c>
    </row>
    <row r="14" spans="1:24" ht="18.399999999999999" customHeight="1" thickBot="1">
      <c r="A14" s="336" t="s">
        <v>303</v>
      </c>
      <c r="B14" s="337"/>
      <c r="C14" s="337"/>
      <c r="D14" s="337"/>
      <c r="E14" s="337"/>
      <c r="F14" s="337"/>
      <c r="G14" s="337"/>
      <c r="H14" s="338">
        <v>0</v>
      </c>
      <c r="I14" s="339">
        <v>0</v>
      </c>
      <c r="J14" s="340">
        <v>0</v>
      </c>
      <c r="K14" s="338">
        <v>0</v>
      </c>
      <c r="L14" s="339">
        <v>0</v>
      </c>
      <c r="M14" s="340">
        <v>0</v>
      </c>
      <c r="N14" s="338">
        <v>313712.09999999998</v>
      </c>
      <c r="O14" s="339">
        <v>0</v>
      </c>
      <c r="P14" s="340">
        <v>0</v>
      </c>
      <c r="Q14" s="338">
        <v>0</v>
      </c>
      <c r="R14" s="339">
        <v>0</v>
      </c>
      <c r="S14" s="340">
        <v>0</v>
      </c>
      <c r="T14" s="338">
        <v>427424.21</v>
      </c>
      <c r="U14" s="339">
        <v>0</v>
      </c>
      <c r="V14" s="340">
        <v>0</v>
      </c>
    </row>
    <row r="15" spans="1:24" ht="18.399999999999999" customHeight="1" thickBot="1">
      <c r="A15" s="304" t="s">
        <v>324</v>
      </c>
      <c r="B15" s="305"/>
      <c r="C15" s="305"/>
      <c r="D15" s="305"/>
      <c r="E15" s="305"/>
      <c r="F15" s="305"/>
      <c r="G15" s="305"/>
      <c r="H15" s="341">
        <f>SUM(H10:H14)</f>
        <v>6346261</v>
      </c>
      <c r="I15" s="342"/>
      <c r="J15" s="343"/>
      <c r="K15" s="342">
        <f>SUM(K10:K14)</f>
        <v>6358673.3900000006</v>
      </c>
      <c r="L15" s="342"/>
      <c r="M15" s="342"/>
      <c r="N15" s="341">
        <f>SUM(N10:N14)</f>
        <v>6701779.2399999993</v>
      </c>
      <c r="O15" s="342"/>
      <c r="P15" s="343"/>
      <c r="Q15" s="342">
        <f>SUM(Q10:Q14)</f>
        <v>7114635.46</v>
      </c>
      <c r="R15" s="342"/>
      <c r="S15" s="343"/>
      <c r="T15" s="342">
        <f>SUM(T10:T14)</f>
        <v>8092428.2200000007</v>
      </c>
      <c r="U15" s="342"/>
      <c r="V15" s="343"/>
    </row>
    <row r="16" spans="1:24" ht="18.399999999999999" customHeight="1">
      <c r="A16" s="331" t="s">
        <v>29</v>
      </c>
      <c r="B16" s="332"/>
      <c r="C16" s="332"/>
      <c r="D16" s="332"/>
      <c r="E16" s="332"/>
      <c r="F16" s="332"/>
      <c r="G16" s="332"/>
      <c r="H16" s="344">
        <v>259205.22</v>
      </c>
      <c r="I16" s="345">
        <v>1521059.02</v>
      </c>
      <c r="J16" s="346">
        <v>2351270.66</v>
      </c>
      <c r="K16" s="344">
        <v>277666.26</v>
      </c>
      <c r="L16" s="345">
        <v>1659060.83</v>
      </c>
      <c r="M16" s="346">
        <v>1521059.02</v>
      </c>
      <c r="N16" s="344">
        <v>372172.34</v>
      </c>
      <c r="O16" s="345">
        <v>2230351.92</v>
      </c>
      <c r="P16" s="346">
        <v>1659060.83</v>
      </c>
      <c r="Q16" s="344">
        <v>323531.24</v>
      </c>
      <c r="R16" s="345">
        <v>2351270.66</v>
      </c>
      <c r="S16" s="346">
        <v>2230351.92</v>
      </c>
      <c r="T16" s="344">
        <v>420345.65</v>
      </c>
      <c r="U16" s="345">
        <v>2351270.66</v>
      </c>
      <c r="V16" s="346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338">
        <v>2118</v>
      </c>
      <c r="I17" s="339">
        <v>1192323.53</v>
      </c>
      <c r="J17" s="340">
        <v>824300.6</v>
      </c>
      <c r="K17" s="338">
        <v>202403</v>
      </c>
      <c r="L17" s="339">
        <v>4295659.8600000003</v>
      </c>
      <c r="M17" s="340">
        <v>1192323.53</v>
      </c>
      <c r="N17" s="338">
        <v>302793</v>
      </c>
      <c r="O17" s="339">
        <v>1045347.08</v>
      </c>
      <c r="P17" s="340">
        <v>4295659.8600000003</v>
      </c>
      <c r="Q17" s="338">
        <v>200000</v>
      </c>
      <c r="R17" s="339">
        <v>824300.6</v>
      </c>
      <c r="S17" s="340">
        <v>1045347.08</v>
      </c>
      <c r="T17" s="338">
        <v>200000</v>
      </c>
      <c r="U17" s="339">
        <v>824300.6</v>
      </c>
      <c r="V17" s="340">
        <v>1045347.08</v>
      </c>
    </row>
    <row r="18" spans="1:22" ht="18.399999999999999" customHeight="1" thickBot="1">
      <c r="A18" s="351" t="s">
        <v>325</v>
      </c>
      <c r="B18" s="352"/>
      <c r="C18" s="352"/>
      <c r="D18" s="352"/>
      <c r="E18" s="352"/>
      <c r="F18" s="352"/>
      <c r="G18" s="352"/>
      <c r="H18" s="353">
        <f>SUM(H15:H17)</f>
        <v>6607584.2199999997</v>
      </c>
      <c r="I18" s="354"/>
      <c r="J18" s="355"/>
      <c r="K18" s="354">
        <f>SUM(K15:K17)</f>
        <v>6838742.6500000004</v>
      </c>
      <c r="L18" s="354"/>
      <c r="M18" s="354"/>
      <c r="N18" s="353">
        <f>SUM(N15:N17)</f>
        <v>7376744.5799999991</v>
      </c>
      <c r="O18" s="354"/>
      <c r="P18" s="355"/>
      <c r="Q18" s="353">
        <f>SUM(Q15:Q17)</f>
        <v>7638166.7000000002</v>
      </c>
      <c r="R18" s="354"/>
      <c r="S18" s="355"/>
      <c r="T18" s="353">
        <f>SUM(T15:T17)</f>
        <v>8712773.870000001</v>
      </c>
      <c r="U18" s="354"/>
      <c r="V18" s="355"/>
    </row>
    <row r="19" spans="1:22" s="165" customFormat="1" ht="28.15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399999999999999" customHeight="1">
      <c r="A20" s="63"/>
      <c r="B20" s="64"/>
      <c r="C20" s="64"/>
      <c r="D20" s="64"/>
      <c r="E20" s="64"/>
      <c r="F20" s="64"/>
      <c r="G20" s="64"/>
      <c r="H20" s="347" t="s">
        <v>31</v>
      </c>
      <c r="I20" s="348"/>
      <c r="J20" s="348"/>
      <c r="K20" s="348"/>
      <c r="L20" s="348"/>
      <c r="M20" s="348"/>
      <c r="N20" s="348"/>
      <c r="O20" s="348"/>
      <c r="P20" s="348"/>
      <c r="Q20" s="348"/>
      <c r="R20" s="348"/>
      <c r="S20" s="348"/>
      <c r="T20" s="349"/>
      <c r="U20" s="349"/>
      <c r="V20" s="350"/>
    </row>
    <row r="21" spans="1:22" ht="18.399999999999999" customHeight="1">
      <c r="A21" s="323" t="s">
        <v>2</v>
      </c>
      <c r="B21" s="323"/>
      <c r="C21" s="323"/>
      <c r="D21" s="323"/>
      <c r="E21" s="323"/>
      <c r="F21" s="323"/>
      <c r="G21" s="323"/>
      <c r="H21" s="325">
        <f>K21-1</f>
        <v>2020</v>
      </c>
      <c r="I21" s="325"/>
      <c r="J21" s="325"/>
      <c r="K21" s="325">
        <f>N21-1</f>
        <v>2021</v>
      </c>
      <c r="L21" s="325"/>
      <c r="M21" s="325"/>
      <c r="N21" s="325">
        <f>Q21-1</f>
        <v>2022</v>
      </c>
      <c r="O21" s="325"/>
      <c r="P21" s="325"/>
      <c r="Q21" s="325">
        <f>T21-1</f>
        <v>2023</v>
      </c>
      <c r="R21" s="325"/>
      <c r="S21" s="325"/>
      <c r="T21" s="325">
        <f>X2</f>
        <v>2024</v>
      </c>
      <c r="U21" s="325"/>
      <c r="V21" s="325"/>
    </row>
    <row r="22" spans="1:22" ht="18.399999999999999" customHeight="1">
      <c r="A22" s="331" t="s">
        <v>17</v>
      </c>
      <c r="B22" s="332"/>
      <c r="C22" s="332"/>
      <c r="D22" s="332"/>
      <c r="E22" s="332"/>
      <c r="F22" s="332"/>
      <c r="G22" s="356"/>
      <c r="H22" s="328">
        <v>272988.89</v>
      </c>
      <c r="I22" s="329">
        <v>373432.17</v>
      </c>
      <c r="J22" s="330">
        <v>697745.74</v>
      </c>
      <c r="K22" s="328">
        <v>319598.15999999997</v>
      </c>
      <c r="L22" s="329">
        <v>373432.17</v>
      </c>
      <c r="M22" s="330">
        <v>697745.74</v>
      </c>
      <c r="N22" s="328">
        <v>413870.39</v>
      </c>
      <c r="O22" s="329">
        <v>373432.17</v>
      </c>
      <c r="P22" s="330">
        <v>697745.74</v>
      </c>
      <c r="Q22" s="328">
        <v>448756.34</v>
      </c>
      <c r="R22" s="329">
        <v>373432.17</v>
      </c>
      <c r="S22" s="330">
        <v>697745.74</v>
      </c>
      <c r="T22" s="328">
        <v>417376.33</v>
      </c>
      <c r="U22" s="329">
        <v>373432.17</v>
      </c>
      <c r="V22" s="330">
        <v>697745.74</v>
      </c>
    </row>
    <row r="23" spans="1:22" ht="18.399999999999999" customHeight="1">
      <c r="A23" s="331" t="s">
        <v>15</v>
      </c>
      <c r="B23" s="332"/>
      <c r="C23" s="332"/>
      <c r="D23" s="332"/>
      <c r="E23" s="332"/>
      <c r="F23" s="332"/>
      <c r="G23" s="356"/>
      <c r="H23" s="333">
        <v>6014748.3499999996</v>
      </c>
      <c r="I23" s="334">
        <v>12728583.199999999</v>
      </c>
      <c r="J23" s="335">
        <v>13240574.68</v>
      </c>
      <c r="K23" s="333">
        <v>5900846.8600000003</v>
      </c>
      <c r="L23" s="334">
        <v>12728583.199999999</v>
      </c>
      <c r="M23" s="335">
        <v>13240574.68</v>
      </c>
      <c r="N23" s="333">
        <v>6217489.9500000002</v>
      </c>
      <c r="O23" s="334">
        <v>12728583.199999999</v>
      </c>
      <c r="P23" s="335">
        <v>13240574.68</v>
      </c>
      <c r="Q23" s="333">
        <v>7668755.9299999997</v>
      </c>
      <c r="R23" s="334">
        <v>12728583.199999999</v>
      </c>
      <c r="S23" s="335">
        <v>13240574.68</v>
      </c>
      <c r="T23" s="333">
        <v>7583231.7400000002</v>
      </c>
      <c r="U23" s="334">
        <v>12728583.199999999</v>
      </c>
      <c r="V23" s="335">
        <v>13240574.68</v>
      </c>
    </row>
    <row r="24" spans="1:22" ht="18.399999999999999" customHeight="1">
      <c r="A24" s="331" t="s">
        <v>16</v>
      </c>
      <c r="B24" s="332"/>
      <c r="C24" s="332"/>
      <c r="D24" s="332"/>
      <c r="E24" s="332"/>
      <c r="F24" s="332"/>
      <c r="G24" s="356"/>
      <c r="H24" s="333">
        <v>69151.600000000006</v>
      </c>
      <c r="I24" s="334">
        <v>548784.99</v>
      </c>
      <c r="J24" s="335">
        <v>408005.67</v>
      </c>
      <c r="K24" s="333">
        <v>69229.539999999994</v>
      </c>
      <c r="L24" s="334">
        <v>548784.99</v>
      </c>
      <c r="M24" s="335">
        <v>408005.67</v>
      </c>
      <c r="N24" s="333">
        <v>69730.2</v>
      </c>
      <c r="O24" s="334">
        <v>548784.99</v>
      </c>
      <c r="P24" s="335">
        <v>408005.67</v>
      </c>
      <c r="Q24" s="333">
        <v>102164.54</v>
      </c>
      <c r="R24" s="334">
        <v>548784.99</v>
      </c>
      <c r="S24" s="335">
        <v>408005.67</v>
      </c>
      <c r="T24" s="333">
        <v>143346.60999999999</v>
      </c>
      <c r="U24" s="334">
        <v>548784.99</v>
      </c>
      <c r="V24" s="335">
        <v>408005.67</v>
      </c>
    </row>
    <row r="25" spans="1:22" ht="18.399999999999999" customHeight="1" thickBot="1">
      <c r="A25" s="336" t="s">
        <v>3</v>
      </c>
      <c r="B25" s="337"/>
      <c r="C25" s="337"/>
      <c r="D25" s="337"/>
      <c r="E25" s="337"/>
      <c r="F25" s="337"/>
      <c r="G25" s="357"/>
      <c r="H25" s="338">
        <v>0</v>
      </c>
      <c r="I25" s="339">
        <v>0</v>
      </c>
      <c r="J25" s="340">
        <v>0</v>
      </c>
      <c r="K25" s="338">
        <v>0</v>
      </c>
      <c r="L25" s="339">
        <v>0</v>
      </c>
      <c r="M25" s="340">
        <v>0</v>
      </c>
      <c r="N25" s="338">
        <v>100000</v>
      </c>
      <c r="O25" s="339">
        <v>0</v>
      </c>
      <c r="P25" s="340">
        <v>0</v>
      </c>
      <c r="Q25" s="338">
        <v>0</v>
      </c>
      <c r="R25" s="339">
        <v>0</v>
      </c>
      <c r="S25" s="340">
        <v>0</v>
      </c>
      <c r="T25" s="338">
        <v>313712.09999999998</v>
      </c>
      <c r="U25" s="339">
        <v>0</v>
      </c>
      <c r="V25" s="340">
        <v>0</v>
      </c>
    </row>
    <row r="26" spans="1:22" ht="18.399999999999999" customHeight="1" thickBot="1">
      <c r="A26" s="304" t="s">
        <v>324</v>
      </c>
      <c r="B26" s="305"/>
      <c r="C26" s="305"/>
      <c r="D26" s="305"/>
      <c r="E26" s="305"/>
      <c r="F26" s="305"/>
      <c r="G26" s="306"/>
      <c r="H26" s="341">
        <f>SUM(H22:H25)</f>
        <v>6356888.8399999989</v>
      </c>
      <c r="I26" s="342"/>
      <c r="J26" s="342"/>
      <c r="K26" s="341">
        <f>SUM(K22:K25)</f>
        <v>6289674.5600000005</v>
      </c>
      <c r="L26" s="342"/>
      <c r="M26" s="343"/>
      <c r="N26" s="342">
        <f>SUM(N22:N25)</f>
        <v>6801090.54</v>
      </c>
      <c r="O26" s="342"/>
      <c r="P26" s="342"/>
      <c r="Q26" s="341">
        <f>SUM(Q22:Q25)</f>
        <v>8219676.8099999996</v>
      </c>
      <c r="R26" s="342"/>
      <c r="S26" s="343"/>
      <c r="T26" s="341">
        <f>SUM(T22:T25)</f>
        <v>8457666.7800000012</v>
      </c>
      <c r="U26" s="342"/>
      <c r="V26" s="343"/>
    </row>
    <row r="27" spans="1:22" ht="18.399999999999999" customHeight="1">
      <c r="A27" s="331" t="s">
        <v>29</v>
      </c>
      <c r="B27" s="332"/>
      <c r="C27" s="332"/>
      <c r="D27" s="332"/>
      <c r="E27" s="332"/>
      <c r="F27" s="332"/>
      <c r="G27" s="356"/>
      <c r="H27" s="344">
        <v>2685250</v>
      </c>
      <c r="I27" s="345">
        <v>6001218.2883333303</v>
      </c>
      <c r="J27" s="346">
        <v>5811470.0833333302</v>
      </c>
      <c r="K27" s="344">
        <v>2867614.55</v>
      </c>
      <c r="L27" s="345">
        <v>6001218.2883333303</v>
      </c>
      <c r="M27" s="346">
        <v>5811470.0833333302</v>
      </c>
      <c r="N27" s="344">
        <v>2689624.26</v>
      </c>
      <c r="O27" s="345">
        <v>6001218.2883333303</v>
      </c>
      <c r="P27" s="346">
        <v>5811470.0833333302</v>
      </c>
      <c r="Q27" s="344">
        <v>2521580.35</v>
      </c>
      <c r="R27" s="345">
        <v>6001218.2883333303</v>
      </c>
      <c r="S27" s="346">
        <v>5811470.0833333302</v>
      </c>
      <c r="T27" s="344">
        <v>3607638.45</v>
      </c>
      <c r="U27" s="345">
        <v>6001218.2883333303</v>
      </c>
      <c r="V27" s="346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7"/>
      <c r="H28" s="338">
        <v>0</v>
      </c>
      <c r="I28" s="339">
        <v>0</v>
      </c>
      <c r="J28" s="340">
        <v>0</v>
      </c>
      <c r="K28" s="338">
        <v>0</v>
      </c>
      <c r="L28" s="339">
        <v>0</v>
      </c>
      <c r="M28" s="340">
        <v>0</v>
      </c>
      <c r="N28" s="338">
        <v>0</v>
      </c>
      <c r="O28" s="339">
        <v>0</v>
      </c>
      <c r="P28" s="340">
        <v>0</v>
      </c>
      <c r="Q28" s="338">
        <v>0</v>
      </c>
      <c r="R28" s="339">
        <v>0</v>
      </c>
      <c r="S28" s="340">
        <v>0</v>
      </c>
      <c r="T28" s="338">
        <v>0</v>
      </c>
      <c r="U28" s="339">
        <v>0</v>
      </c>
      <c r="V28" s="340">
        <v>0</v>
      </c>
    </row>
    <row r="29" spans="1:22" ht="18.399999999999999" customHeight="1" thickBot="1">
      <c r="A29" s="351" t="s">
        <v>325</v>
      </c>
      <c r="B29" s="352"/>
      <c r="C29" s="352"/>
      <c r="D29" s="352"/>
      <c r="E29" s="352"/>
      <c r="F29" s="352"/>
      <c r="G29" s="358"/>
      <c r="H29" s="353">
        <f>SUM(H26:H28)</f>
        <v>9042138.8399999999</v>
      </c>
      <c r="I29" s="354"/>
      <c r="J29" s="354"/>
      <c r="K29" s="353">
        <f>SUM(K26:K28)</f>
        <v>9157289.1099999994</v>
      </c>
      <c r="L29" s="354"/>
      <c r="M29" s="355"/>
      <c r="N29" s="354">
        <f>SUM(N26:N28)</f>
        <v>9490714.8000000007</v>
      </c>
      <c r="O29" s="354"/>
      <c r="P29" s="354"/>
      <c r="Q29" s="353">
        <f>SUM(Q26:Q28)</f>
        <v>10741257.16</v>
      </c>
      <c r="R29" s="354"/>
      <c r="S29" s="355"/>
      <c r="T29" s="353">
        <f>SUM(T26:T28)</f>
        <v>12065305.23</v>
      </c>
      <c r="U29" s="354"/>
      <c r="V29" s="355"/>
    </row>
    <row r="30" spans="1:22" ht="16.899999999999999" customHeight="1">
      <c r="A30" s="65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68" t="s">
        <v>294</v>
      </c>
      <c r="B1" s="269"/>
      <c r="C1" s="269"/>
      <c r="D1" s="269"/>
      <c r="E1" s="269"/>
      <c r="F1" s="269"/>
      <c r="G1" s="273" t="str">
        <f>Coordonnées!G1</f>
        <v>Administration communale de Lobbes</v>
      </c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36"/>
      <c r="V1" s="236"/>
      <c r="W1" s="209" t="str">
        <f>Coordonnées!$U$1</f>
        <v>Code INS</v>
      </c>
      <c r="X1" s="247">
        <f>Coordonnées!$V$1</f>
        <v>56044</v>
      </c>
    </row>
    <row r="2" spans="1:24">
      <c r="A2" s="270"/>
      <c r="B2" s="271"/>
      <c r="C2" s="271"/>
      <c r="D2" s="271"/>
      <c r="E2" s="271"/>
      <c r="F2" s="271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37"/>
      <c r="V2" s="237"/>
      <c r="W2" s="210" t="str">
        <f>Coordonnées!$U$2</f>
        <v>Exercice:</v>
      </c>
      <c r="X2" s="248">
        <f>Coordonnées!$V$2</f>
        <v>2024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Coordonnées!$V$3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899999999999999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399999999999999" customHeight="1">
      <c r="A6" s="27"/>
      <c r="B6" s="2"/>
      <c r="C6" s="2"/>
      <c r="D6" s="2"/>
      <c r="E6" s="2"/>
      <c r="H6" s="316" t="s">
        <v>300</v>
      </c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7"/>
      <c r="U6" s="317"/>
      <c r="V6" s="317"/>
    </row>
    <row r="7" spans="1:24" ht="18.399999999999999" customHeight="1">
      <c r="A7" s="63"/>
      <c r="B7" s="64"/>
      <c r="C7" s="64"/>
      <c r="D7" s="64"/>
      <c r="E7" s="64"/>
      <c r="F7" s="64"/>
      <c r="G7" s="64"/>
      <c r="H7" s="318" t="str">
        <f>Coordonnées!$J$27</f>
        <v>Compte</v>
      </c>
      <c r="I7" s="318"/>
      <c r="J7" s="318"/>
      <c r="K7" s="318" t="str">
        <f>Coordonnées!$J$27</f>
        <v>Compte</v>
      </c>
      <c r="L7" s="318"/>
      <c r="M7" s="318"/>
      <c r="N7" s="318" t="str">
        <f>Coordonnées!$J$27</f>
        <v>Compte</v>
      </c>
      <c r="O7" s="318"/>
      <c r="P7" s="318"/>
      <c r="Q7" s="318" t="str">
        <f>Coordonnées!$J$27</f>
        <v>Compte</v>
      </c>
      <c r="R7" s="318"/>
      <c r="S7" s="318"/>
      <c r="T7" s="318" t="str">
        <f>Coordonnées!$J$27</f>
        <v>Compte</v>
      </c>
      <c r="U7" s="318"/>
      <c r="V7" s="318"/>
    </row>
    <row r="8" spans="1:24" ht="18.399999999999999" customHeight="1">
      <c r="A8" s="63"/>
      <c r="B8" s="66"/>
      <c r="C8" s="64"/>
      <c r="D8" s="64"/>
      <c r="E8" s="64"/>
      <c r="F8" s="64"/>
      <c r="G8" s="64"/>
      <c r="H8" s="319" t="s">
        <v>298</v>
      </c>
      <c r="I8" s="320"/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1"/>
      <c r="U8" s="321"/>
      <c r="V8" s="322"/>
    </row>
    <row r="9" spans="1:24" ht="18.399999999999999" customHeight="1">
      <c r="A9" s="323" t="s">
        <v>2</v>
      </c>
      <c r="B9" s="324"/>
      <c r="C9" s="323"/>
      <c r="D9" s="323"/>
      <c r="E9" s="323"/>
      <c r="F9" s="323"/>
      <c r="G9" s="323"/>
      <c r="H9" s="325">
        <f>K9-1</f>
        <v>2020</v>
      </c>
      <c r="I9" s="325"/>
      <c r="J9" s="325"/>
      <c r="K9" s="325">
        <f>N9-1</f>
        <v>2021</v>
      </c>
      <c r="L9" s="325"/>
      <c r="M9" s="325"/>
      <c r="N9" s="325">
        <f>Q9-1</f>
        <v>2022</v>
      </c>
      <c r="O9" s="325"/>
      <c r="P9" s="325"/>
      <c r="Q9" s="325">
        <f>T9-1</f>
        <v>2023</v>
      </c>
      <c r="R9" s="325"/>
      <c r="S9" s="325"/>
      <c r="T9" s="325">
        <f>X2</f>
        <v>2024</v>
      </c>
      <c r="U9" s="325"/>
      <c r="V9" s="325"/>
    </row>
    <row r="10" spans="1:24" ht="18.399999999999999" customHeight="1">
      <c r="A10" s="326" t="s">
        <v>15</v>
      </c>
      <c r="B10" s="327"/>
      <c r="C10" s="327"/>
      <c r="D10" s="327"/>
      <c r="E10" s="327"/>
      <c r="F10" s="327"/>
      <c r="G10" s="327"/>
      <c r="H10" s="328">
        <v>1742.68</v>
      </c>
      <c r="I10" s="329">
        <v>5512664.2599999998</v>
      </c>
      <c r="J10" s="330">
        <v>5512664.2599999998</v>
      </c>
      <c r="K10" s="328">
        <v>0</v>
      </c>
      <c r="L10" s="329">
        <v>5512664.2599999998</v>
      </c>
      <c r="M10" s="330">
        <v>5512664.2599999998</v>
      </c>
      <c r="N10" s="328">
        <v>0</v>
      </c>
      <c r="O10" s="329">
        <v>5512664.2599999998</v>
      </c>
      <c r="P10" s="330">
        <v>5512664.2599999998</v>
      </c>
      <c r="Q10" s="328">
        <v>0</v>
      </c>
      <c r="R10" s="329">
        <v>5512664.2599999998</v>
      </c>
      <c r="S10" s="330">
        <v>5512664.2599999998</v>
      </c>
      <c r="T10" s="328">
        <v>0</v>
      </c>
      <c r="U10" s="329">
        <v>5512664.2599999998</v>
      </c>
      <c r="V10" s="330">
        <v>5512664.2599999998</v>
      </c>
    </row>
    <row r="11" spans="1:24" ht="18.399999999999999" customHeight="1">
      <c r="A11" s="331" t="s">
        <v>301</v>
      </c>
      <c r="B11" s="332"/>
      <c r="C11" s="332"/>
      <c r="D11" s="332"/>
      <c r="E11" s="332"/>
      <c r="F11" s="332"/>
      <c r="G11" s="332"/>
      <c r="H11" s="333">
        <v>317499.33</v>
      </c>
      <c r="I11" s="334">
        <v>2726342.74</v>
      </c>
      <c r="J11" s="335">
        <v>2726342.74</v>
      </c>
      <c r="K11" s="333">
        <v>1364989.94</v>
      </c>
      <c r="L11" s="334">
        <v>2726342.74</v>
      </c>
      <c r="M11" s="335">
        <v>2726342.74</v>
      </c>
      <c r="N11" s="333">
        <v>223955.1</v>
      </c>
      <c r="O11" s="334">
        <v>2726342.74</v>
      </c>
      <c r="P11" s="335">
        <v>2726342.74</v>
      </c>
      <c r="Q11" s="333">
        <v>766015.87</v>
      </c>
      <c r="R11" s="334">
        <v>2726342.74</v>
      </c>
      <c r="S11" s="335">
        <v>2726342.74</v>
      </c>
      <c r="T11" s="333">
        <v>4861376.92</v>
      </c>
      <c r="U11" s="334">
        <v>2726342.74</v>
      </c>
      <c r="V11" s="335">
        <v>2726342.74</v>
      </c>
    </row>
    <row r="12" spans="1:24" ht="18.399999999999999" customHeight="1">
      <c r="A12" s="331" t="s">
        <v>16</v>
      </c>
      <c r="B12" s="332"/>
      <c r="C12" s="332"/>
      <c r="D12" s="332"/>
      <c r="E12" s="332"/>
      <c r="F12" s="332"/>
      <c r="G12" s="332"/>
      <c r="H12" s="333">
        <v>33585.68</v>
      </c>
      <c r="I12" s="334">
        <v>4264832.04</v>
      </c>
      <c r="J12" s="335">
        <v>4264832.04</v>
      </c>
      <c r="K12" s="333">
        <v>34719.39</v>
      </c>
      <c r="L12" s="334">
        <v>4264832.04</v>
      </c>
      <c r="M12" s="335">
        <v>4264832.04</v>
      </c>
      <c r="N12" s="333">
        <v>33585.68</v>
      </c>
      <c r="O12" s="334">
        <v>4264832.04</v>
      </c>
      <c r="P12" s="335">
        <v>4264832.04</v>
      </c>
      <c r="Q12" s="333">
        <v>33585.68</v>
      </c>
      <c r="R12" s="334">
        <v>4264832.04</v>
      </c>
      <c r="S12" s="335">
        <v>4264832.04</v>
      </c>
      <c r="T12" s="333">
        <v>33585.68</v>
      </c>
      <c r="U12" s="334">
        <v>4264832.04</v>
      </c>
      <c r="V12" s="335">
        <v>4264832.04</v>
      </c>
    </row>
    <row r="13" spans="1:24" ht="18.399999999999999" customHeight="1">
      <c r="A13" s="331" t="s">
        <v>3</v>
      </c>
      <c r="B13" s="332"/>
      <c r="C13" s="332"/>
      <c r="D13" s="332"/>
      <c r="E13" s="332"/>
      <c r="F13" s="332"/>
      <c r="G13" s="332"/>
      <c r="H13" s="333">
        <v>0</v>
      </c>
      <c r="I13" s="334">
        <v>41563.69</v>
      </c>
      <c r="J13" s="335">
        <v>41563.69</v>
      </c>
      <c r="K13" s="333">
        <v>0</v>
      </c>
      <c r="L13" s="334">
        <v>41563.69</v>
      </c>
      <c r="M13" s="335">
        <v>41563.69</v>
      </c>
      <c r="N13" s="333">
        <v>0</v>
      </c>
      <c r="O13" s="334">
        <v>41563.69</v>
      </c>
      <c r="P13" s="335">
        <v>41563.69</v>
      </c>
      <c r="Q13" s="333">
        <v>0</v>
      </c>
      <c r="R13" s="334">
        <v>41563.69</v>
      </c>
      <c r="S13" s="335">
        <v>41563.69</v>
      </c>
      <c r="T13" s="333">
        <v>0</v>
      </c>
      <c r="U13" s="334">
        <v>41563.69</v>
      </c>
      <c r="V13" s="335">
        <v>41563.69</v>
      </c>
    </row>
    <row r="14" spans="1:24" ht="18.399999999999999" customHeight="1" thickBot="1">
      <c r="A14" s="336"/>
      <c r="B14" s="337"/>
      <c r="C14" s="337"/>
      <c r="D14" s="337"/>
      <c r="E14" s="337"/>
      <c r="F14" s="337"/>
      <c r="G14" s="337"/>
      <c r="H14" s="338">
        <v>0</v>
      </c>
      <c r="I14" s="339">
        <v>0</v>
      </c>
      <c r="J14" s="340">
        <v>0</v>
      </c>
      <c r="K14" s="338">
        <v>0</v>
      </c>
      <c r="L14" s="339">
        <v>0</v>
      </c>
      <c r="M14" s="340">
        <v>0</v>
      </c>
      <c r="N14" s="338">
        <v>0</v>
      </c>
      <c r="O14" s="339">
        <v>0</v>
      </c>
      <c r="P14" s="340">
        <v>0</v>
      </c>
      <c r="Q14" s="338">
        <v>0</v>
      </c>
      <c r="R14" s="339">
        <v>0</v>
      </c>
      <c r="S14" s="340">
        <v>0</v>
      </c>
      <c r="T14" s="338">
        <v>0</v>
      </c>
      <c r="U14" s="339">
        <v>0</v>
      </c>
      <c r="V14" s="340">
        <v>0</v>
      </c>
    </row>
    <row r="15" spans="1:24" ht="18.399999999999999" customHeight="1" thickBot="1">
      <c r="A15" s="304" t="s">
        <v>324</v>
      </c>
      <c r="B15" s="305"/>
      <c r="C15" s="305"/>
      <c r="D15" s="305"/>
      <c r="E15" s="305"/>
      <c r="F15" s="305"/>
      <c r="G15" s="305"/>
      <c r="H15" s="341">
        <f>SUM(H10:H14)</f>
        <v>352827.69</v>
      </c>
      <c r="I15" s="342"/>
      <c r="J15" s="343"/>
      <c r="K15" s="342">
        <f>SUM(K10:K14)</f>
        <v>1399709.3299999998</v>
      </c>
      <c r="L15" s="342"/>
      <c r="M15" s="342"/>
      <c r="N15" s="341">
        <f>SUM(N10:N14)</f>
        <v>257540.78</v>
      </c>
      <c r="O15" s="342"/>
      <c r="P15" s="343"/>
      <c r="Q15" s="342">
        <f>SUM(Q10:Q14)</f>
        <v>799601.55</v>
      </c>
      <c r="R15" s="342"/>
      <c r="S15" s="343"/>
      <c r="T15" s="342">
        <f>SUM(T10:T14)</f>
        <v>4894962.5999999996</v>
      </c>
      <c r="U15" s="342"/>
      <c r="V15" s="343"/>
    </row>
    <row r="16" spans="1:24" ht="18.399999999999999" customHeight="1">
      <c r="A16" s="331" t="s">
        <v>29</v>
      </c>
      <c r="B16" s="332"/>
      <c r="C16" s="332"/>
      <c r="D16" s="332"/>
      <c r="E16" s="332"/>
      <c r="F16" s="332"/>
      <c r="G16" s="332"/>
      <c r="H16" s="344">
        <v>1674893.02</v>
      </c>
      <c r="I16" s="345">
        <v>1521059.02</v>
      </c>
      <c r="J16" s="346">
        <v>2351270.66</v>
      </c>
      <c r="K16" s="344">
        <v>936650.82</v>
      </c>
      <c r="L16" s="345">
        <v>1659060.83</v>
      </c>
      <c r="M16" s="346">
        <v>1521059.02</v>
      </c>
      <c r="N16" s="344">
        <v>1858639.12</v>
      </c>
      <c r="O16" s="345">
        <v>2230351.92</v>
      </c>
      <c r="P16" s="346">
        <v>1659060.83</v>
      </c>
      <c r="Q16" s="344">
        <v>770500.16</v>
      </c>
      <c r="R16" s="345">
        <v>2351270.66</v>
      </c>
      <c r="S16" s="346">
        <v>2230351.92</v>
      </c>
      <c r="T16" s="344">
        <v>1026717.05</v>
      </c>
      <c r="U16" s="345">
        <v>2351270.66</v>
      </c>
      <c r="V16" s="346">
        <v>2230351.92</v>
      </c>
    </row>
    <row r="17" spans="1:22" ht="18.399999999999999" customHeight="1" thickBot="1">
      <c r="A17" s="336" t="s">
        <v>3</v>
      </c>
      <c r="B17" s="337"/>
      <c r="C17" s="337"/>
      <c r="D17" s="337"/>
      <c r="E17" s="337"/>
      <c r="F17" s="337"/>
      <c r="G17" s="337"/>
      <c r="H17" s="338">
        <v>16405.11</v>
      </c>
      <c r="I17" s="339">
        <v>1192323.53</v>
      </c>
      <c r="J17" s="340">
        <v>824300.6</v>
      </c>
      <c r="K17" s="338">
        <v>93171.59</v>
      </c>
      <c r="L17" s="339">
        <v>4295659.8600000003</v>
      </c>
      <c r="M17" s="340">
        <v>1192323.53</v>
      </c>
      <c r="N17" s="338">
        <v>301952.96000000002</v>
      </c>
      <c r="O17" s="339">
        <v>1045347.08</v>
      </c>
      <c r="P17" s="340">
        <v>4295659.8600000003</v>
      </c>
      <c r="Q17" s="338">
        <v>2017371.06</v>
      </c>
      <c r="R17" s="339">
        <v>824300.6</v>
      </c>
      <c r="S17" s="340">
        <v>1045347.08</v>
      </c>
      <c r="T17" s="338">
        <v>32749.27</v>
      </c>
      <c r="U17" s="339">
        <v>824300.6</v>
      </c>
      <c r="V17" s="340">
        <v>1045347.08</v>
      </c>
    </row>
    <row r="18" spans="1:22" ht="18.399999999999999" customHeight="1" thickBot="1">
      <c r="A18" s="351" t="s">
        <v>325</v>
      </c>
      <c r="B18" s="352"/>
      <c r="C18" s="352"/>
      <c r="D18" s="352"/>
      <c r="E18" s="352"/>
      <c r="F18" s="352"/>
      <c r="G18" s="352"/>
      <c r="H18" s="353">
        <f>SUM(H15:H17)</f>
        <v>2044125.82</v>
      </c>
      <c r="I18" s="354"/>
      <c r="J18" s="355"/>
      <c r="K18" s="354">
        <f>SUM(K15:K17)</f>
        <v>2429531.7399999998</v>
      </c>
      <c r="L18" s="354"/>
      <c r="M18" s="354"/>
      <c r="N18" s="353">
        <f>SUM(N15:N17)</f>
        <v>2418132.86</v>
      </c>
      <c r="O18" s="354"/>
      <c r="P18" s="355"/>
      <c r="Q18" s="353">
        <f>SUM(Q15:Q17)</f>
        <v>3587472.77</v>
      </c>
      <c r="R18" s="354"/>
      <c r="S18" s="355"/>
      <c r="T18" s="353">
        <f>SUM(T15:T17)</f>
        <v>5954428.919999999</v>
      </c>
      <c r="U18" s="354"/>
      <c r="V18" s="355"/>
    </row>
    <row r="19" spans="1:22" s="165" customFormat="1" ht="28.15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399999999999999" customHeight="1">
      <c r="A20" s="63"/>
      <c r="B20" s="64"/>
      <c r="C20" s="64"/>
      <c r="D20" s="64"/>
      <c r="E20" s="64"/>
      <c r="F20" s="64"/>
      <c r="G20" s="64"/>
      <c r="H20" s="347" t="s">
        <v>299</v>
      </c>
      <c r="I20" s="348"/>
      <c r="J20" s="348"/>
      <c r="K20" s="348"/>
      <c r="L20" s="348"/>
      <c r="M20" s="348"/>
      <c r="N20" s="348"/>
      <c r="O20" s="348"/>
      <c r="P20" s="348"/>
      <c r="Q20" s="348"/>
      <c r="R20" s="348"/>
      <c r="S20" s="348"/>
      <c r="T20" s="349"/>
      <c r="U20" s="349"/>
      <c r="V20" s="350"/>
    </row>
    <row r="21" spans="1:22" ht="18.399999999999999" customHeight="1">
      <c r="A21" s="323" t="s">
        <v>2</v>
      </c>
      <c r="B21" s="323"/>
      <c r="C21" s="323"/>
      <c r="D21" s="323"/>
      <c r="E21" s="323"/>
      <c r="F21" s="323"/>
      <c r="G21" s="323"/>
      <c r="H21" s="325">
        <f>K21-1</f>
        <v>2020</v>
      </c>
      <c r="I21" s="325"/>
      <c r="J21" s="325"/>
      <c r="K21" s="325">
        <f>N21-1</f>
        <v>2021</v>
      </c>
      <c r="L21" s="325"/>
      <c r="M21" s="325"/>
      <c r="N21" s="325">
        <f>Q21-1</f>
        <v>2022</v>
      </c>
      <c r="O21" s="325"/>
      <c r="P21" s="325"/>
      <c r="Q21" s="325">
        <f>T21-1</f>
        <v>2023</v>
      </c>
      <c r="R21" s="325"/>
      <c r="S21" s="325"/>
      <c r="T21" s="325">
        <f>X2</f>
        <v>2024</v>
      </c>
      <c r="U21" s="325"/>
      <c r="V21" s="325"/>
    </row>
    <row r="22" spans="1:22" ht="18.399999999999999" customHeight="1">
      <c r="A22" s="326" t="s">
        <v>15</v>
      </c>
      <c r="B22" s="327"/>
      <c r="C22" s="327"/>
      <c r="D22" s="327"/>
      <c r="E22" s="327"/>
      <c r="F22" s="327"/>
      <c r="G22" s="327"/>
      <c r="H22" s="328">
        <v>656600.16</v>
      </c>
      <c r="I22" s="329">
        <v>373432.17</v>
      </c>
      <c r="J22" s="330">
        <v>697745.74</v>
      </c>
      <c r="K22" s="328">
        <v>108300</v>
      </c>
      <c r="L22" s="329">
        <v>365967.42</v>
      </c>
      <c r="M22" s="330">
        <v>373432.17</v>
      </c>
      <c r="N22" s="328">
        <v>263693.46000000002</v>
      </c>
      <c r="O22" s="329">
        <v>414709.37</v>
      </c>
      <c r="P22" s="330">
        <v>365967.42</v>
      </c>
      <c r="Q22" s="328">
        <v>729962.08</v>
      </c>
      <c r="R22" s="329">
        <v>697745.74</v>
      </c>
      <c r="S22" s="330">
        <v>414709.37</v>
      </c>
      <c r="T22" s="328">
        <v>6351.36</v>
      </c>
      <c r="U22" s="329">
        <v>557211.56000000006</v>
      </c>
      <c r="V22" s="330">
        <v>577850.16</v>
      </c>
    </row>
    <row r="23" spans="1:22" ht="18.399999999999999" customHeight="1">
      <c r="A23" s="331" t="s">
        <v>301</v>
      </c>
      <c r="B23" s="332"/>
      <c r="C23" s="332"/>
      <c r="D23" s="332"/>
      <c r="E23" s="332"/>
      <c r="F23" s="332"/>
      <c r="G23" s="332"/>
      <c r="H23" s="333">
        <v>0</v>
      </c>
      <c r="I23" s="334">
        <v>12728583.199999999</v>
      </c>
      <c r="J23" s="335">
        <v>13240574.68</v>
      </c>
      <c r="K23" s="333">
        <v>0</v>
      </c>
      <c r="L23" s="334">
        <v>12120371.99</v>
      </c>
      <c r="M23" s="335">
        <v>12728583.199999999</v>
      </c>
      <c r="N23" s="333">
        <v>0</v>
      </c>
      <c r="O23" s="334">
        <v>12941517.73</v>
      </c>
      <c r="P23" s="335">
        <v>12120371.99</v>
      </c>
      <c r="Q23" s="333">
        <v>1656627.39</v>
      </c>
      <c r="R23" s="334">
        <v>13240574.68</v>
      </c>
      <c r="S23" s="335">
        <v>12941517.73</v>
      </c>
      <c r="T23" s="333">
        <v>0</v>
      </c>
      <c r="U23" s="334">
        <v>13289626.9983333</v>
      </c>
      <c r="V23" s="335">
        <v>13396094.2633333</v>
      </c>
    </row>
    <row r="24" spans="1:22" ht="18.399999999999999" customHeight="1">
      <c r="A24" s="331" t="s">
        <v>16</v>
      </c>
      <c r="B24" s="332"/>
      <c r="C24" s="332"/>
      <c r="D24" s="332"/>
      <c r="E24" s="332"/>
      <c r="F24" s="332"/>
      <c r="G24" s="332"/>
      <c r="H24" s="333">
        <v>0</v>
      </c>
      <c r="I24" s="334">
        <v>548784.99</v>
      </c>
      <c r="J24" s="335">
        <v>408005.67</v>
      </c>
      <c r="K24" s="333">
        <v>72200</v>
      </c>
      <c r="L24" s="334">
        <v>536819.05000000005</v>
      </c>
      <c r="M24" s="335">
        <v>548784.99</v>
      </c>
      <c r="N24" s="333">
        <v>0</v>
      </c>
      <c r="O24" s="334">
        <v>344975.81</v>
      </c>
      <c r="P24" s="335">
        <v>536819.05000000005</v>
      </c>
      <c r="Q24" s="333">
        <v>199928.3</v>
      </c>
      <c r="R24" s="334">
        <v>408005.67</v>
      </c>
      <c r="S24" s="335">
        <v>344975.81</v>
      </c>
      <c r="T24" s="333">
        <v>0</v>
      </c>
      <c r="U24" s="334">
        <v>128208.38666666699</v>
      </c>
      <c r="V24" s="335">
        <v>26303.796666666702</v>
      </c>
    </row>
    <row r="25" spans="1:22" ht="18.399999999999999" customHeight="1" thickBot="1">
      <c r="A25" s="331" t="s">
        <v>3</v>
      </c>
      <c r="B25" s="332"/>
      <c r="C25" s="332"/>
      <c r="D25" s="332"/>
      <c r="E25" s="332"/>
      <c r="F25" s="332"/>
      <c r="G25" s="332"/>
      <c r="H25" s="338">
        <v>0</v>
      </c>
      <c r="I25" s="339">
        <v>0</v>
      </c>
      <c r="J25" s="340">
        <v>0</v>
      </c>
      <c r="K25" s="338">
        <v>0</v>
      </c>
      <c r="L25" s="339">
        <v>0</v>
      </c>
      <c r="M25" s="340">
        <v>0</v>
      </c>
      <c r="N25" s="338">
        <v>0</v>
      </c>
      <c r="O25" s="339">
        <v>0</v>
      </c>
      <c r="P25" s="340">
        <v>0</v>
      </c>
      <c r="Q25" s="338">
        <v>0</v>
      </c>
      <c r="R25" s="339">
        <v>0</v>
      </c>
      <c r="S25" s="340">
        <v>0</v>
      </c>
      <c r="T25" s="338">
        <v>0</v>
      </c>
      <c r="U25" s="339">
        <v>0</v>
      </c>
      <c r="V25" s="340">
        <v>0</v>
      </c>
    </row>
    <row r="26" spans="1:22" ht="18.399999999999999" customHeight="1" thickBot="1">
      <c r="A26" s="304" t="s">
        <v>324</v>
      </c>
      <c r="B26" s="305"/>
      <c r="C26" s="305"/>
      <c r="D26" s="305"/>
      <c r="E26" s="305"/>
      <c r="F26" s="305"/>
      <c r="G26" s="306"/>
      <c r="H26" s="341">
        <f>SUM(H22:H25)</f>
        <v>656600.16</v>
      </c>
      <c r="I26" s="342"/>
      <c r="J26" s="342"/>
      <c r="K26" s="341">
        <f>SUM(K22:K25)</f>
        <v>180500</v>
      </c>
      <c r="L26" s="342"/>
      <c r="M26" s="343"/>
      <c r="N26" s="342">
        <f>SUM(N22:N25)</f>
        <v>263693.46000000002</v>
      </c>
      <c r="O26" s="342"/>
      <c r="P26" s="342"/>
      <c r="Q26" s="341">
        <f>SUM(Q22:Q25)</f>
        <v>2586517.7699999996</v>
      </c>
      <c r="R26" s="342"/>
      <c r="S26" s="343"/>
      <c r="T26" s="341">
        <f>SUM(T22:T25)</f>
        <v>6351.36</v>
      </c>
      <c r="U26" s="342"/>
      <c r="V26" s="343"/>
    </row>
    <row r="27" spans="1:22" ht="18.399999999999999" customHeight="1">
      <c r="A27" s="331" t="s">
        <v>29</v>
      </c>
      <c r="B27" s="332"/>
      <c r="C27" s="332"/>
      <c r="D27" s="332"/>
      <c r="E27" s="332"/>
      <c r="F27" s="332"/>
      <c r="G27" s="356"/>
      <c r="H27" s="344">
        <v>1158990.56</v>
      </c>
      <c r="I27" s="345"/>
      <c r="J27" s="346"/>
      <c r="K27" s="344">
        <v>2069462</v>
      </c>
      <c r="L27" s="345">
        <v>10122961.629999999</v>
      </c>
      <c r="M27" s="346">
        <v>6628334.5600000005</v>
      </c>
      <c r="N27" s="344">
        <v>1892095.86</v>
      </c>
      <c r="O27" s="345">
        <v>6248838.1500000004</v>
      </c>
      <c r="P27" s="346">
        <v>10122961.629999999</v>
      </c>
      <c r="Q27" s="344">
        <v>1607923.02</v>
      </c>
      <c r="R27" s="345">
        <v>6834216</v>
      </c>
      <c r="S27" s="346">
        <v>6248838.1500000004</v>
      </c>
      <c r="T27" s="344">
        <v>2176772.16</v>
      </c>
      <c r="U27" s="345">
        <v>6001218.2883333303</v>
      </c>
      <c r="V27" s="346">
        <v>5811470.0833333302</v>
      </c>
    </row>
    <row r="28" spans="1:22" ht="18.399999999999999" customHeight="1" thickBot="1">
      <c r="A28" s="336" t="s">
        <v>3</v>
      </c>
      <c r="B28" s="337"/>
      <c r="C28" s="337"/>
      <c r="D28" s="337"/>
      <c r="E28" s="337"/>
      <c r="F28" s="337"/>
      <c r="G28" s="357"/>
      <c r="H28" s="338">
        <v>325302.33</v>
      </c>
      <c r="I28" s="339">
        <v>0</v>
      </c>
      <c r="J28" s="340">
        <v>0</v>
      </c>
      <c r="K28" s="338">
        <v>118833.13</v>
      </c>
      <c r="L28" s="339">
        <v>0</v>
      </c>
      <c r="M28" s="340">
        <v>0</v>
      </c>
      <c r="N28" s="338">
        <v>121625.92</v>
      </c>
      <c r="O28" s="339">
        <v>0</v>
      </c>
      <c r="P28" s="340">
        <v>0</v>
      </c>
      <c r="Q28" s="338">
        <v>400876.07</v>
      </c>
      <c r="R28" s="339">
        <v>0</v>
      </c>
      <c r="S28" s="340">
        <v>0</v>
      </c>
      <c r="T28" s="338">
        <v>1100812.95</v>
      </c>
      <c r="U28" s="339">
        <v>0</v>
      </c>
      <c r="V28" s="340">
        <v>0</v>
      </c>
    </row>
    <row r="29" spans="1:22" ht="18.399999999999999" customHeight="1" thickBot="1">
      <c r="A29" s="351" t="s">
        <v>325</v>
      </c>
      <c r="B29" s="352"/>
      <c r="C29" s="352"/>
      <c r="D29" s="352"/>
      <c r="E29" s="352"/>
      <c r="F29" s="352"/>
      <c r="G29" s="358"/>
      <c r="H29" s="353">
        <f>SUM(H26:H28)</f>
        <v>2140893.0500000003</v>
      </c>
      <c r="I29" s="354"/>
      <c r="J29" s="354"/>
      <c r="K29" s="353">
        <f>SUM(K26:K28)</f>
        <v>2368795.13</v>
      </c>
      <c r="L29" s="354"/>
      <c r="M29" s="355"/>
      <c r="N29" s="354">
        <f>SUM(N26:N28)</f>
        <v>2277415.2400000002</v>
      </c>
      <c r="O29" s="354"/>
      <c r="P29" s="354"/>
      <c r="Q29" s="353">
        <f>SUM(Q26:Q28)</f>
        <v>4595316.8599999994</v>
      </c>
      <c r="R29" s="354"/>
      <c r="S29" s="355"/>
      <c r="T29" s="353">
        <f>SUM(T26:T28)</f>
        <v>3283936.4699999997</v>
      </c>
      <c r="U29" s="354"/>
      <c r="V29" s="355"/>
    </row>
    <row r="30" spans="1:22" ht="16.899999999999999" customHeight="1">
      <c r="A30" s="63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269"/>
      <c r="E1" s="273" t="str">
        <f>Coordonnées!G1</f>
        <v>Administration communale de Lobbes</v>
      </c>
      <c r="F1" s="273"/>
      <c r="G1" s="273"/>
      <c r="H1" s="273"/>
      <c r="I1" s="209" t="str">
        <f>Coordonnées!$U$1</f>
        <v>Code INS</v>
      </c>
      <c r="J1" s="247">
        <f>Coordonnées!$V$1</f>
        <v>56044</v>
      </c>
    </row>
    <row r="2" spans="1:10" ht="16.149999999999999" customHeight="1">
      <c r="A2" s="270"/>
      <c r="B2" s="271"/>
      <c r="C2" s="271"/>
      <c r="D2" s="271"/>
      <c r="E2" s="274"/>
      <c r="F2" s="274"/>
      <c r="G2" s="274"/>
      <c r="H2" s="274"/>
      <c r="I2" s="210" t="str">
        <f>Coordonnées!$U$2</f>
        <v>Exercice:</v>
      </c>
      <c r="J2" s="248">
        <f>Coordonnées!$V$2</f>
        <v>2024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3">
        <f>Coordonnées!$V$3</f>
        <v>2</v>
      </c>
    </row>
    <row r="4" spans="1:10" ht="16.149999999999999" customHeight="1">
      <c r="A4" s="30"/>
      <c r="B4" s="29"/>
      <c r="C4" s="29"/>
      <c r="D4" s="29"/>
      <c r="E4" s="373" t="s">
        <v>302</v>
      </c>
      <c r="F4" s="374"/>
      <c r="G4" s="374"/>
      <c r="H4" s="374"/>
      <c r="I4" s="374"/>
    </row>
    <row r="5" spans="1:10" ht="17.649999999999999" customHeight="1">
      <c r="A5" s="28"/>
      <c r="E5" s="365" t="s">
        <v>326</v>
      </c>
      <c r="F5" s="366"/>
      <c r="G5" s="366"/>
      <c r="H5" s="366"/>
      <c r="I5" s="366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2020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J2</f>
        <v>2024</v>
      </c>
    </row>
    <row r="8" spans="1:10" ht="30" customHeight="1">
      <c r="A8" s="370" t="s">
        <v>37</v>
      </c>
      <c r="B8" s="371"/>
      <c r="C8" s="371"/>
      <c r="D8" s="372"/>
      <c r="E8" s="265">
        <v>80395.47</v>
      </c>
      <c r="F8" s="265">
        <v>286398.15000000002</v>
      </c>
      <c r="G8" s="265">
        <v>385083.29</v>
      </c>
      <c r="H8" s="265">
        <v>315204.62</v>
      </c>
      <c r="I8" s="265">
        <v>352537.96</v>
      </c>
    </row>
    <row r="9" spans="1:10" ht="30" customHeight="1">
      <c r="A9" s="367" t="s">
        <v>18</v>
      </c>
      <c r="B9" s="368"/>
      <c r="C9" s="368"/>
      <c r="D9" s="369"/>
      <c r="E9" s="265">
        <v>1676573.61</v>
      </c>
      <c r="F9" s="265">
        <v>1614129.51</v>
      </c>
      <c r="G9" s="265">
        <v>1720610.62</v>
      </c>
      <c r="H9" s="265">
        <v>1818832.56</v>
      </c>
      <c r="I9" s="265">
        <v>2065606.61</v>
      </c>
    </row>
    <row r="10" spans="1:10" ht="30" customHeight="1">
      <c r="A10" s="367" t="s">
        <v>19</v>
      </c>
      <c r="B10" s="368"/>
      <c r="C10" s="368"/>
      <c r="D10" s="369"/>
      <c r="E10" s="265">
        <v>778300.82</v>
      </c>
      <c r="F10" s="265">
        <v>714877.93</v>
      </c>
      <c r="G10" s="265">
        <v>685687.89</v>
      </c>
      <c r="H10" s="265">
        <v>727246.03</v>
      </c>
      <c r="I10" s="265">
        <v>1213506.95</v>
      </c>
    </row>
    <row r="11" spans="1:10" ht="30" customHeight="1">
      <c r="A11" s="367" t="s">
        <v>20</v>
      </c>
      <c r="B11" s="368"/>
      <c r="C11" s="368"/>
      <c r="D11" s="369"/>
      <c r="E11" s="265">
        <v>743156.16</v>
      </c>
      <c r="F11" s="265">
        <v>828399.92</v>
      </c>
      <c r="G11" s="265">
        <v>876565.02</v>
      </c>
      <c r="H11" s="265">
        <v>1016242.21</v>
      </c>
      <c r="I11" s="265">
        <v>1033374.17</v>
      </c>
    </row>
    <row r="12" spans="1:10" ht="30" customHeight="1">
      <c r="A12" s="367" t="s">
        <v>28</v>
      </c>
      <c r="B12" s="368"/>
      <c r="C12" s="368"/>
      <c r="D12" s="369"/>
      <c r="E12" s="265">
        <v>122827.47</v>
      </c>
      <c r="F12" s="265">
        <v>124327.38</v>
      </c>
      <c r="G12" s="265">
        <v>116319.52</v>
      </c>
      <c r="H12" s="265">
        <v>117247.25</v>
      </c>
      <c r="I12" s="265">
        <v>114872.53</v>
      </c>
    </row>
    <row r="13" spans="1:10" ht="30" customHeight="1">
      <c r="A13" s="367" t="s">
        <v>21</v>
      </c>
      <c r="B13" s="368"/>
      <c r="C13" s="368"/>
      <c r="D13" s="369"/>
      <c r="E13" s="265">
        <v>37748.370000000003</v>
      </c>
      <c r="F13" s="265">
        <v>31070.05</v>
      </c>
      <c r="G13" s="265">
        <v>28753.82</v>
      </c>
      <c r="H13" s="265">
        <v>34224.019999999997</v>
      </c>
      <c r="I13" s="265">
        <v>36052.47</v>
      </c>
    </row>
    <row r="14" spans="1:10" ht="30" customHeight="1">
      <c r="A14" s="367" t="s">
        <v>22</v>
      </c>
      <c r="B14" s="368"/>
      <c r="C14" s="368"/>
      <c r="D14" s="369"/>
      <c r="E14" s="265">
        <v>443222.23</v>
      </c>
      <c r="F14" s="265">
        <v>502864.85</v>
      </c>
      <c r="G14" s="265">
        <v>541016.11</v>
      </c>
      <c r="H14" s="265">
        <v>595779.05000000005</v>
      </c>
      <c r="I14" s="265">
        <v>590995.27</v>
      </c>
    </row>
    <row r="15" spans="1:10" ht="30" customHeight="1">
      <c r="A15" s="367" t="s">
        <v>23</v>
      </c>
      <c r="B15" s="368"/>
      <c r="C15" s="368"/>
      <c r="D15" s="369"/>
      <c r="E15" s="265">
        <v>670979.79</v>
      </c>
      <c r="F15" s="265">
        <v>630232.68000000005</v>
      </c>
      <c r="G15" s="265">
        <v>668881.11</v>
      </c>
      <c r="H15" s="265">
        <v>728020.25</v>
      </c>
      <c r="I15" s="265">
        <v>779360.05</v>
      </c>
    </row>
    <row r="16" spans="1:10" ht="30" customHeight="1">
      <c r="A16" s="359" t="s">
        <v>34</v>
      </c>
      <c r="B16" s="360"/>
      <c r="C16" s="360"/>
      <c r="D16" s="361"/>
      <c r="E16" s="265">
        <v>0</v>
      </c>
      <c r="F16" s="265">
        <v>2900</v>
      </c>
      <c r="G16" s="265">
        <v>2930.5</v>
      </c>
      <c r="H16" s="265">
        <v>3153.5</v>
      </c>
      <c r="I16" s="265">
        <v>3218.9</v>
      </c>
    </row>
    <row r="17" spans="1:9" ht="30" customHeight="1">
      <c r="A17" s="367" t="s">
        <v>33</v>
      </c>
      <c r="B17" s="368"/>
      <c r="C17" s="368"/>
      <c r="D17" s="369"/>
      <c r="E17" s="265">
        <v>127654.17</v>
      </c>
      <c r="F17" s="265">
        <v>126863.12</v>
      </c>
      <c r="G17" s="265">
        <v>215278.93</v>
      </c>
      <c r="H17" s="265">
        <v>134010.12</v>
      </c>
      <c r="I17" s="265">
        <v>98549.61</v>
      </c>
    </row>
    <row r="18" spans="1:9" ht="30" customHeight="1">
      <c r="A18" s="367" t="s">
        <v>24</v>
      </c>
      <c r="B18" s="368"/>
      <c r="C18" s="368"/>
      <c r="D18" s="369"/>
      <c r="E18" s="265">
        <v>883324.36</v>
      </c>
      <c r="F18" s="265">
        <v>886139.41</v>
      </c>
      <c r="G18" s="265">
        <v>899293.5</v>
      </c>
      <c r="H18" s="265">
        <v>940735.79</v>
      </c>
      <c r="I18" s="265">
        <v>1062899.6299999999</v>
      </c>
    </row>
    <row r="19" spans="1:9" ht="30" customHeight="1">
      <c r="A19" s="359" t="s">
        <v>25</v>
      </c>
      <c r="B19" s="360"/>
      <c r="C19" s="360"/>
      <c r="D19" s="361"/>
      <c r="E19" s="265">
        <v>638309.98</v>
      </c>
      <c r="F19" s="265">
        <v>626012.92000000004</v>
      </c>
      <c r="G19" s="265">
        <v>640854.75</v>
      </c>
      <c r="H19" s="265">
        <v>688169.76</v>
      </c>
      <c r="I19" s="265">
        <v>708139.8</v>
      </c>
    </row>
    <row r="20" spans="1:9" ht="30" customHeight="1">
      <c r="A20" s="367" t="s">
        <v>26</v>
      </c>
      <c r="B20" s="368"/>
      <c r="C20" s="368"/>
      <c r="D20" s="369"/>
      <c r="E20" s="265">
        <v>89346.240000000005</v>
      </c>
      <c r="F20" s="265">
        <v>133177.68</v>
      </c>
      <c r="G20" s="265">
        <v>164410.06</v>
      </c>
      <c r="H20" s="265">
        <v>146198.85</v>
      </c>
      <c r="I20" s="265">
        <v>166006.97</v>
      </c>
    </row>
    <row r="21" spans="1:9" ht="30" customHeight="1">
      <c r="A21" s="362" t="s">
        <v>27</v>
      </c>
      <c r="B21" s="363"/>
      <c r="C21" s="363"/>
      <c r="D21" s="364"/>
      <c r="E21" s="265">
        <v>56540.33</v>
      </c>
      <c r="F21" s="265">
        <v>53682.79</v>
      </c>
      <c r="G21" s="265">
        <v>58887.12</v>
      </c>
      <c r="H21" s="265">
        <v>49571.45</v>
      </c>
      <c r="I21" s="265">
        <v>67307.3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269"/>
      <c r="E1" s="273" t="str">
        <f>Coordonnées!G1</f>
        <v>Administration communale de Lobbes</v>
      </c>
      <c r="F1" s="273"/>
      <c r="G1" s="273"/>
      <c r="H1" s="273"/>
      <c r="I1" s="209" t="str">
        <f>Coordonnées!$U$1</f>
        <v>Code INS</v>
      </c>
      <c r="J1" s="247">
        <f>Coordonnées!$V$1</f>
        <v>56044</v>
      </c>
    </row>
    <row r="2" spans="1:10" ht="16.149999999999999" customHeight="1">
      <c r="A2" s="270"/>
      <c r="B2" s="271"/>
      <c r="C2" s="271"/>
      <c r="D2" s="271"/>
      <c r="E2" s="274"/>
      <c r="F2" s="274"/>
      <c r="G2" s="274"/>
      <c r="H2" s="274"/>
      <c r="I2" s="210" t="str">
        <f>Coordonnées!$U$2</f>
        <v>Exercice:</v>
      </c>
      <c r="J2" s="248">
        <f>Coordonnées!$V$2</f>
        <v>2024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73" t="s">
        <v>302</v>
      </c>
      <c r="F4" s="374"/>
      <c r="G4" s="374"/>
      <c r="H4" s="374"/>
      <c r="I4" s="374"/>
    </row>
    <row r="5" spans="1:10" ht="17.649999999999999" customHeight="1">
      <c r="A5" s="28"/>
      <c r="E5" s="375" t="s">
        <v>327</v>
      </c>
      <c r="F5" s="376"/>
      <c r="G5" s="376"/>
      <c r="H5" s="376"/>
      <c r="I5" s="376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2020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J2</f>
        <v>2024</v>
      </c>
    </row>
    <row r="8" spans="1:10" ht="30" customHeight="1">
      <c r="A8" s="370" t="s">
        <v>37</v>
      </c>
      <c r="B8" s="371"/>
      <c r="C8" s="371"/>
      <c r="D8" s="372"/>
      <c r="E8" s="265">
        <v>7379154.8899999997</v>
      </c>
      <c r="F8" s="265">
        <v>7518108.9000000004</v>
      </c>
      <c r="G8" s="265">
        <v>8337010.9400000004</v>
      </c>
      <c r="H8" s="265">
        <v>9321477.5500000007</v>
      </c>
      <c r="I8" s="265">
        <v>9996857.6500000004</v>
      </c>
    </row>
    <row r="9" spans="1:10" ht="30" customHeight="1">
      <c r="A9" s="367" t="s">
        <v>18</v>
      </c>
      <c r="B9" s="368"/>
      <c r="C9" s="368"/>
      <c r="D9" s="369"/>
      <c r="E9" s="265">
        <v>401555.01</v>
      </c>
      <c r="F9" s="265">
        <v>437416.77</v>
      </c>
      <c r="G9" s="265">
        <v>121746.74</v>
      </c>
      <c r="H9" s="265">
        <v>236362.96</v>
      </c>
      <c r="I9" s="265">
        <v>139261.72</v>
      </c>
    </row>
    <row r="10" spans="1:10" ht="30" customHeight="1">
      <c r="A10" s="367" t="s">
        <v>19</v>
      </c>
      <c r="B10" s="368"/>
      <c r="C10" s="368"/>
      <c r="D10" s="369"/>
      <c r="E10" s="265">
        <v>33250.21</v>
      </c>
      <c r="F10" s="265">
        <v>0</v>
      </c>
      <c r="G10" s="265">
        <v>0</v>
      </c>
      <c r="H10" s="265">
        <v>0</v>
      </c>
      <c r="I10" s="265">
        <v>641136.31000000006</v>
      </c>
    </row>
    <row r="11" spans="1:10" ht="30" customHeight="1">
      <c r="A11" s="367" t="s">
        <v>20</v>
      </c>
      <c r="B11" s="368"/>
      <c r="C11" s="368"/>
      <c r="D11" s="369"/>
      <c r="E11" s="265">
        <v>88343.22</v>
      </c>
      <c r="F11" s="265">
        <v>94377.88</v>
      </c>
      <c r="G11" s="265">
        <v>43080.32</v>
      </c>
      <c r="H11" s="265">
        <v>47470.99</v>
      </c>
      <c r="I11" s="265">
        <v>45421.62</v>
      </c>
    </row>
    <row r="12" spans="1:10" ht="30" customHeight="1">
      <c r="A12" s="367" t="s">
        <v>28</v>
      </c>
      <c r="B12" s="368"/>
      <c r="C12" s="368"/>
      <c r="D12" s="369"/>
      <c r="E12" s="265">
        <v>213926.72</v>
      </c>
      <c r="F12" s="265">
        <v>215766.65</v>
      </c>
      <c r="G12" s="265">
        <v>223839.16</v>
      </c>
      <c r="H12" s="265">
        <v>228437.95</v>
      </c>
      <c r="I12" s="265">
        <v>208767.13</v>
      </c>
    </row>
    <row r="13" spans="1:10" ht="30" customHeight="1">
      <c r="A13" s="367" t="s">
        <v>21</v>
      </c>
      <c r="B13" s="368"/>
      <c r="C13" s="368"/>
      <c r="D13" s="369"/>
      <c r="E13" s="265">
        <v>20767.57</v>
      </c>
      <c r="F13" s="265">
        <v>17414.47</v>
      </c>
      <c r="G13" s="265">
        <v>24798.7</v>
      </c>
      <c r="H13" s="265">
        <v>25605.47</v>
      </c>
      <c r="I13" s="265">
        <v>24333.74</v>
      </c>
    </row>
    <row r="14" spans="1:10" ht="30" customHeight="1">
      <c r="A14" s="367" t="s">
        <v>22</v>
      </c>
      <c r="B14" s="368"/>
      <c r="C14" s="368"/>
      <c r="D14" s="369"/>
      <c r="E14" s="265">
        <v>232967.75</v>
      </c>
      <c r="F14" s="265">
        <v>244556.51</v>
      </c>
      <c r="G14" s="265">
        <v>205397.35</v>
      </c>
      <c r="H14" s="265">
        <v>242111.97</v>
      </c>
      <c r="I14" s="265">
        <v>269502.18</v>
      </c>
    </row>
    <row r="15" spans="1:10" ht="30" customHeight="1">
      <c r="A15" s="367" t="s">
        <v>23</v>
      </c>
      <c r="B15" s="368"/>
      <c r="C15" s="368"/>
      <c r="D15" s="369"/>
      <c r="E15" s="265">
        <v>218836.35</v>
      </c>
      <c r="F15" s="265">
        <v>253548.17</v>
      </c>
      <c r="G15" s="265">
        <v>142875.87</v>
      </c>
      <c r="H15" s="265">
        <v>145903.07999999999</v>
      </c>
      <c r="I15" s="265">
        <v>134465.9</v>
      </c>
    </row>
    <row r="16" spans="1:10" ht="30" customHeight="1">
      <c r="A16" s="359" t="s">
        <v>34</v>
      </c>
      <c r="B16" s="360"/>
      <c r="C16" s="360"/>
      <c r="D16" s="361"/>
      <c r="E16" s="265">
        <v>0</v>
      </c>
      <c r="F16" s="265">
        <v>0</v>
      </c>
      <c r="G16" s="265">
        <v>0</v>
      </c>
      <c r="H16" s="265">
        <v>0</v>
      </c>
      <c r="I16" s="265">
        <v>0</v>
      </c>
    </row>
    <row r="17" spans="1:9" ht="30" customHeight="1">
      <c r="A17" s="367" t="s">
        <v>33</v>
      </c>
      <c r="B17" s="368"/>
      <c r="C17" s="368"/>
      <c r="D17" s="369"/>
      <c r="E17" s="265">
        <v>3008.73</v>
      </c>
      <c r="F17" s="265">
        <v>0</v>
      </c>
      <c r="G17" s="265">
        <v>0</v>
      </c>
      <c r="H17" s="265">
        <v>0</v>
      </c>
      <c r="I17" s="265">
        <v>100000</v>
      </c>
    </row>
    <row r="18" spans="1:9" ht="30" customHeight="1">
      <c r="A18" s="367" t="s">
        <v>24</v>
      </c>
      <c r="B18" s="368"/>
      <c r="C18" s="368"/>
      <c r="D18" s="369"/>
      <c r="E18" s="265">
        <v>129964.21</v>
      </c>
      <c r="F18" s="265">
        <v>127124.67</v>
      </c>
      <c r="G18" s="265">
        <v>146123.87</v>
      </c>
      <c r="H18" s="265">
        <v>175028.43</v>
      </c>
      <c r="I18" s="265">
        <v>159455.84</v>
      </c>
    </row>
    <row r="19" spans="1:9" ht="30" customHeight="1">
      <c r="A19" s="359" t="s">
        <v>25</v>
      </c>
      <c r="B19" s="360"/>
      <c r="C19" s="360"/>
      <c r="D19" s="361"/>
      <c r="E19" s="265">
        <v>35758.620000000003</v>
      </c>
      <c r="F19" s="265">
        <v>29177.86</v>
      </c>
      <c r="G19" s="265">
        <v>45018.83</v>
      </c>
      <c r="H19" s="265">
        <v>25031.46</v>
      </c>
      <c r="I19" s="265">
        <v>23864.25</v>
      </c>
    </row>
    <row r="20" spans="1:9" ht="30" customHeight="1">
      <c r="A20" s="367" t="s">
        <v>26</v>
      </c>
      <c r="B20" s="368"/>
      <c r="C20" s="368"/>
      <c r="D20" s="369"/>
      <c r="E20" s="265">
        <v>67299.56</v>
      </c>
      <c r="F20" s="265">
        <v>107532.91</v>
      </c>
      <c r="G20" s="265">
        <v>92870.12</v>
      </c>
      <c r="H20" s="265">
        <v>99898.72</v>
      </c>
      <c r="I20" s="265">
        <v>101352.41</v>
      </c>
    </row>
    <row r="21" spans="1:9" ht="30" customHeight="1">
      <c r="A21" s="362" t="s">
        <v>27</v>
      </c>
      <c r="B21" s="363"/>
      <c r="C21" s="363"/>
      <c r="D21" s="364"/>
      <c r="E21" s="265">
        <v>37791.14</v>
      </c>
      <c r="F21" s="265">
        <v>31093.96</v>
      </c>
      <c r="G21" s="265">
        <v>0</v>
      </c>
      <c r="H21" s="265">
        <v>39657.480000000003</v>
      </c>
      <c r="I21" s="265">
        <v>24500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269"/>
      <c r="E1" s="273" t="str">
        <f>Coordonnées!G1</f>
        <v>Administration communale de Lobbes</v>
      </c>
      <c r="F1" s="273"/>
      <c r="G1" s="273"/>
      <c r="H1" s="273"/>
      <c r="I1" s="209" t="str">
        <f>Coordonnées!$U$1</f>
        <v>Code INS</v>
      </c>
      <c r="J1" s="247">
        <f>Coordonnées!$V$1</f>
        <v>56044</v>
      </c>
    </row>
    <row r="2" spans="1:10" ht="16.149999999999999" customHeight="1">
      <c r="A2" s="270"/>
      <c r="B2" s="271"/>
      <c r="C2" s="271"/>
      <c r="D2" s="271"/>
      <c r="E2" s="274"/>
      <c r="F2" s="274"/>
      <c r="G2" s="274"/>
      <c r="H2" s="274"/>
      <c r="I2" s="210" t="str">
        <f>Coordonnées!$U$2</f>
        <v>Exercice:</v>
      </c>
      <c r="J2" s="248">
        <f>Coordonnées!$V$2</f>
        <v>2024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73" t="s">
        <v>302</v>
      </c>
      <c r="F4" s="374"/>
      <c r="G4" s="374"/>
      <c r="H4" s="374"/>
      <c r="I4" s="374"/>
    </row>
    <row r="5" spans="1:10" ht="17.649999999999999" customHeight="1">
      <c r="A5" s="28"/>
      <c r="E5" s="377" t="s">
        <v>328</v>
      </c>
      <c r="F5" s="378"/>
      <c r="G5" s="378"/>
      <c r="H5" s="378"/>
      <c r="I5" s="378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2020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J2</f>
        <v>2024</v>
      </c>
    </row>
    <row r="8" spans="1:10" ht="30" customHeight="1">
      <c r="A8" s="370" t="s">
        <v>37</v>
      </c>
      <c r="B8" s="371"/>
      <c r="C8" s="371"/>
      <c r="D8" s="372"/>
      <c r="E8" s="265">
        <v>16405.11</v>
      </c>
      <c r="F8" s="265">
        <v>93171.59</v>
      </c>
      <c r="G8" s="265">
        <v>301952.96000000002</v>
      </c>
      <c r="H8" s="265">
        <v>2017371.06</v>
      </c>
      <c r="I8" s="265">
        <v>32749.27</v>
      </c>
    </row>
    <row r="9" spans="1:10" ht="30" customHeight="1">
      <c r="A9" s="367" t="s">
        <v>18</v>
      </c>
      <c r="B9" s="368"/>
      <c r="C9" s="368"/>
      <c r="D9" s="369"/>
      <c r="E9" s="265">
        <v>61006.73</v>
      </c>
      <c r="F9" s="265">
        <v>192663.09</v>
      </c>
      <c r="G9" s="265">
        <v>4867</v>
      </c>
      <c r="H9" s="265">
        <v>99213.2</v>
      </c>
      <c r="I9" s="265">
        <v>106426.47</v>
      </c>
    </row>
    <row r="10" spans="1:10" ht="30" customHeight="1">
      <c r="A10" s="367" t="s">
        <v>19</v>
      </c>
      <c r="B10" s="368"/>
      <c r="C10" s="368"/>
      <c r="D10" s="369"/>
      <c r="E10" s="265">
        <v>0</v>
      </c>
      <c r="F10" s="265">
        <v>0</v>
      </c>
      <c r="G10" s="265">
        <v>0</v>
      </c>
      <c r="H10" s="265">
        <v>0</v>
      </c>
      <c r="I10" s="265">
        <v>0</v>
      </c>
    </row>
    <row r="11" spans="1:10" ht="30" customHeight="1">
      <c r="A11" s="367" t="s">
        <v>20</v>
      </c>
      <c r="B11" s="368"/>
      <c r="C11" s="368"/>
      <c r="D11" s="369"/>
      <c r="E11" s="265">
        <v>188792.2</v>
      </c>
      <c r="F11" s="265">
        <v>1116112.73</v>
      </c>
      <c r="G11" s="265">
        <v>107216.21</v>
      </c>
      <c r="H11" s="265">
        <v>423664.15</v>
      </c>
      <c r="I11" s="265">
        <v>2097326.9500000002</v>
      </c>
    </row>
    <row r="12" spans="1:10" ht="30" customHeight="1">
      <c r="A12" s="367" t="s">
        <v>28</v>
      </c>
      <c r="B12" s="368"/>
      <c r="C12" s="368"/>
      <c r="D12" s="369"/>
      <c r="E12" s="265">
        <v>0</v>
      </c>
      <c r="F12" s="265">
        <v>0</v>
      </c>
      <c r="G12" s="265">
        <v>0</v>
      </c>
      <c r="H12" s="265">
        <v>0</v>
      </c>
      <c r="I12" s="265">
        <v>0</v>
      </c>
    </row>
    <row r="13" spans="1:10" ht="30" customHeight="1">
      <c r="A13" s="367" t="s">
        <v>21</v>
      </c>
      <c r="B13" s="368"/>
      <c r="C13" s="368"/>
      <c r="D13" s="369"/>
      <c r="E13" s="265">
        <v>0</v>
      </c>
      <c r="F13" s="265">
        <v>0</v>
      </c>
      <c r="G13" s="265">
        <v>0</v>
      </c>
      <c r="H13" s="265">
        <v>0</v>
      </c>
      <c r="I13" s="265">
        <v>0</v>
      </c>
    </row>
    <row r="14" spans="1:10" ht="30" customHeight="1">
      <c r="A14" s="367" t="s">
        <v>22</v>
      </c>
      <c r="B14" s="368"/>
      <c r="C14" s="368"/>
      <c r="D14" s="369"/>
      <c r="E14" s="265">
        <v>5254.16</v>
      </c>
      <c r="F14" s="265">
        <v>44461.85</v>
      </c>
      <c r="G14" s="265">
        <v>34813.79</v>
      </c>
      <c r="H14" s="265">
        <v>7444.54</v>
      </c>
      <c r="I14" s="265">
        <v>46236.25</v>
      </c>
    </row>
    <row r="15" spans="1:10" ht="30" customHeight="1">
      <c r="A15" s="367" t="s">
        <v>23</v>
      </c>
      <c r="B15" s="368"/>
      <c r="C15" s="368"/>
      <c r="D15" s="369"/>
      <c r="E15" s="265">
        <v>6878.85</v>
      </c>
      <c r="F15" s="265">
        <v>6035</v>
      </c>
      <c r="G15" s="265">
        <v>3061.24</v>
      </c>
      <c r="H15" s="265">
        <v>199076.83</v>
      </c>
      <c r="I15" s="265">
        <v>1084404.8500000001</v>
      </c>
    </row>
    <row r="16" spans="1:10" ht="30" customHeight="1">
      <c r="A16" s="359" t="s">
        <v>34</v>
      </c>
      <c r="B16" s="360"/>
      <c r="C16" s="360"/>
      <c r="D16" s="361"/>
      <c r="E16" s="265">
        <v>0</v>
      </c>
      <c r="F16" s="265">
        <v>0</v>
      </c>
      <c r="G16" s="265">
        <v>0</v>
      </c>
      <c r="H16" s="265">
        <v>0</v>
      </c>
      <c r="I16" s="265">
        <v>0</v>
      </c>
    </row>
    <row r="17" spans="1:9" ht="30" customHeight="1">
      <c r="A17" s="367" t="s">
        <v>33</v>
      </c>
      <c r="B17" s="368"/>
      <c r="C17" s="368"/>
      <c r="D17" s="369"/>
      <c r="E17" s="265">
        <v>6824.68</v>
      </c>
      <c r="F17" s="265">
        <v>6850.98</v>
      </c>
      <c r="G17" s="265">
        <v>5082</v>
      </c>
      <c r="H17" s="265">
        <v>3617.15</v>
      </c>
      <c r="I17" s="265">
        <v>1500000</v>
      </c>
    </row>
    <row r="18" spans="1:9" ht="30" customHeight="1">
      <c r="A18" s="367" t="s">
        <v>24</v>
      </c>
      <c r="B18" s="368"/>
      <c r="C18" s="368"/>
      <c r="D18" s="369"/>
      <c r="E18" s="265">
        <v>0</v>
      </c>
      <c r="F18" s="265">
        <v>0</v>
      </c>
      <c r="G18" s="265">
        <v>0</v>
      </c>
      <c r="H18" s="265">
        <v>0</v>
      </c>
      <c r="I18" s="265">
        <v>0</v>
      </c>
    </row>
    <row r="19" spans="1:9" ht="30" customHeight="1">
      <c r="A19" s="359" t="s">
        <v>25</v>
      </c>
      <c r="B19" s="360"/>
      <c r="C19" s="360"/>
      <c r="D19" s="361"/>
      <c r="E19" s="265">
        <v>84071.07</v>
      </c>
      <c r="F19" s="265">
        <v>33585.68</v>
      </c>
      <c r="G19" s="265">
        <v>102500.54</v>
      </c>
      <c r="H19" s="265">
        <v>66585.679999999993</v>
      </c>
      <c r="I19" s="265">
        <v>60568.08</v>
      </c>
    </row>
    <row r="20" spans="1:9" ht="30" customHeight="1">
      <c r="A20" s="367" t="s">
        <v>26</v>
      </c>
      <c r="B20" s="368"/>
      <c r="C20" s="368"/>
      <c r="D20" s="369"/>
      <c r="E20" s="265">
        <v>0</v>
      </c>
      <c r="F20" s="265">
        <v>0</v>
      </c>
      <c r="G20" s="265">
        <v>0</v>
      </c>
      <c r="H20" s="265">
        <v>0</v>
      </c>
      <c r="I20" s="265">
        <v>0</v>
      </c>
    </row>
    <row r="21" spans="1:9" ht="30" customHeight="1">
      <c r="A21" s="362" t="s">
        <v>27</v>
      </c>
      <c r="B21" s="363"/>
      <c r="C21" s="363"/>
      <c r="D21" s="364"/>
      <c r="E21" s="265">
        <v>0</v>
      </c>
      <c r="F21" s="265">
        <v>0</v>
      </c>
      <c r="G21" s="265">
        <v>0</v>
      </c>
      <c r="H21" s="265">
        <v>0</v>
      </c>
      <c r="I21" s="265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269"/>
      <c r="E1" s="273" t="str">
        <f>Coordonnées!G1</f>
        <v>Administration communale de Lobbes</v>
      </c>
      <c r="F1" s="273"/>
      <c r="G1" s="273"/>
      <c r="H1" s="273"/>
      <c r="I1" s="209" t="str">
        <f>Coordonnées!$U$1</f>
        <v>Code INS</v>
      </c>
      <c r="J1" s="247">
        <f>Coordonnées!$V$1</f>
        <v>56044</v>
      </c>
    </row>
    <row r="2" spans="1:10" ht="16.149999999999999" customHeight="1">
      <c r="A2" s="270"/>
      <c r="B2" s="271"/>
      <c r="C2" s="271"/>
      <c r="D2" s="271"/>
      <c r="E2" s="274"/>
      <c r="F2" s="274"/>
      <c r="G2" s="274"/>
      <c r="H2" s="274"/>
      <c r="I2" s="210" t="str">
        <f>Coordonnées!$U$2</f>
        <v>Exercice:</v>
      </c>
      <c r="J2" s="248">
        <f>Coordonnées!$V$2</f>
        <v>2024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73" t="s">
        <v>302</v>
      </c>
      <c r="F4" s="374"/>
      <c r="G4" s="374"/>
      <c r="H4" s="374"/>
      <c r="I4" s="374"/>
    </row>
    <row r="5" spans="1:10" ht="17.649999999999999" customHeight="1">
      <c r="A5" s="28"/>
      <c r="E5" s="379" t="s">
        <v>329</v>
      </c>
      <c r="F5" s="380"/>
      <c r="G5" s="380"/>
      <c r="H5" s="380"/>
      <c r="I5" s="380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2020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J2</f>
        <v>2024</v>
      </c>
    </row>
    <row r="8" spans="1:10" ht="30" customHeight="1">
      <c r="A8" s="370" t="s">
        <v>37</v>
      </c>
      <c r="B8" s="371"/>
      <c r="C8" s="371"/>
      <c r="D8" s="372"/>
      <c r="E8" s="265">
        <v>1254310.49</v>
      </c>
      <c r="F8" s="265">
        <v>1612671.76</v>
      </c>
      <c r="G8" s="265">
        <v>2258581.59</v>
      </c>
      <c r="H8" s="265">
        <v>1173380.94</v>
      </c>
      <c r="I8" s="265">
        <v>3141441.47</v>
      </c>
    </row>
    <row r="9" spans="1:10" ht="30" customHeight="1">
      <c r="A9" s="367" t="s">
        <v>18</v>
      </c>
      <c r="B9" s="368"/>
      <c r="C9" s="368"/>
      <c r="D9" s="369"/>
      <c r="E9" s="265">
        <v>8747.9599999999991</v>
      </c>
      <c r="F9" s="265">
        <v>180500</v>
      </c>
      <c r="G9" s="265">
        <v>0</v>
      </c>
      <c r="H9" s="265">
        <v>0</v>
      </c>
      <c r="I9" s="265">
        <v>1000</v>
      </c>
    </row>
    <row r="10" spans="1:10" ht="30" customHeight="1">
      <c r="A10" s="367" t="s">
        <v>19</v>
      </c>
      <c r="B10" s="368"/>
      <c r="C10" s="368"/>
      <c r="D10" s="369"/>
      <c r="E10" s="265">
        <v>0</v>
      </c>
      <c r="F10" s="265">
        <v>0</v>
      </c>
      <c r="G10" s="265">
        <v>0</v>
      </c>
      <c r="H10" s="265">
        <v>0</v>
      </c>
      <c r="I10" s="265">
        <v>0</v>
      </c>
    </row>
    <row r="11" spans="1:10" ht="30" customHeight="1">
      <c r="A11" s="367" t="s">
        <v>20</v>
      </c>
      <c r="B11" s="368"/>
      <c r="C11" s="368"/>
      <c r="D11" s="369"/>
      <c r="E11" s="265">
        <v>94125</v>
      </c>
      <c r="F11" s="265">
        <v>0</v>
      </c>
      <c r="G11" s="265">
        <v>0</v>
      </c>
      <c r="H11" s="265">
        <v>492095.12</v>
      </c>
      <c r="I11" s="265">
        <v>0</v>
      </c>
    </row>
    <row r="12" spans="1:10" ht="30" customHeight="1">
      <c r="A12" s="367" t="s">
        <v>28</v>
      </c>
      <c r="B12" s="368"/>
      <c r="C12" s="368"/>
      <c r="D12" s="369"/>
      <c r="E12" s="265">
        <v>0</v>
      </c>
      <c r="F12" s="265">
        <v>0</v>
      </c>
      <c r="G12" s="265">
        <v>0</v>
      </c>
      <c r="H12" s="265">
        <v>0</v>
      </c>
      <c r="I12" s="265">
        <v>0</v>
      </c>
    </row>
    <row r="13" spans="1:10" ht="30" customHeight="1">
      <c r="A13" s="367" t="s">
        <v>21</v>
      </c>
      <c r="B13" s="368"/>
      <c r="C13" s="368"/>
      <c r="D13" s="369"/>
      <c r="E13" s="265">
        <v>0</v>
      </c>
      <c r="F13" s="265">
        <v>0</v>
      </c>
      <c r="G13" s="265">
        <v>0</v>
      </c>
      <c r="H13" s="265">
        <v>0</v>
      </c>
      <c r="I13" s="265">
        <v>0</v>
      </c>
    </row>
    <row r="14" spans="1:10" ht="30" customHeight="1">
      <c r="A14" s="367" t="s">
        <v>22</v>
      </c>
      <c r="B14" s="368"/>
      <c r="C14" s="368"/>
      <c r="D14" s="369"/>
      <c r="E14" s="265">
        <v>0</v>
      </c>
      <c r="F14" s="265">
        <v>0</v>
      </c>
      <c r="G14" s="265">
        <v>0</v>
      </c>
      <c r="H14" s="265">
        <v>0</v>
      </c>
      <c r="I14" s="265">
        <v>0</v>
      </c>
    </row>
    <row r="15" spans="1:10" ht="30" customHeight="1">
      <c r="A15" s="367" t="s">
        <v>23</v>
      </c>
      <c r="B15" s="368"/>
      <c r="C15" s="368"/>
      <c r="D15" s="369"/>
      <c r="E15" s="265">
        <v>0</v>
      </c>
      <c r="F15" s="265">
        <v>0</v>
      </c>
      <c r="G15" s="265">
        <v>0</v>
      </c>
      <c r="H15" s="265">
        <v>437795.26</v>
      </c>
      <c r="I15" s="265">
        <v>0</v>
      </c>
    </row>
    <row r="16" spans="1:10" ht="30" customHeight="1">
      <c r="A16" s="359" t="s">
        <v>34</v>
      </c>
      <c r="B16" s="360"/>
      <c r="C16" s="360"/>
      <c r="D16" s="361"/>
      <c r="E16" s="265">
        <v>0</v>
      </c>
      <c r="F16" s="265">
        <v>0</v>
      </c>
      <c r="G16" s="265">
        <v>0</v>
      </c>
      <c r="H16" s="265">
        <v>1656627.39</v>
      </c>
      <c r="I16" s="265">
        <v>0</v>
      </c>
    </row>
    <row r="17" spans="1:9" ht="30" customHeight="1">
      <c r="A17" s="367" t="s">
        <v>33</v>
      </c>
      <c r="B17" s="368"/>
      <c r="C17" s="368"/>
      <c r="D17" s="369"/>
      <c r="E17" s="265">
        <v>544818.30000000005</v>
      </c>
      <c r="F17" s="265">
        <v>0</v>
      </c>
      <c r="G17" s="265">
        <v>0</v>
      </c>
      <c r="H17" s="265">
        <v>0</v>
      </c>
      <c r="I17" s="265">
        <v>5351.36</v>
      </c>
    </row>
    <row r="18" spans="1:9" ht="30" customHeight="1">
      <c r="A18" s="367" t="s">
        <v>24</v>
      </c>
      <c r="B18" s="368"/>
      <c r="C18" s="368"/>
      <c r="D18" s="369"/>
      <c r="E18" s="265">
        <v>0</v>
      </c>
      <c r="F18" s="265">
        <v>0</v>
      </c>
      <c r="G18" s="265">
        <v>0</v>
      </c>
      <c r="H18" s="265">
        <v>0</v>
      </c>
      <c r="I18" s="265">
        <v>0</v>
      </c>
    </row>
    <row r="19" spans="1:9" ht="30" customHeight="1">
      <c r="A19" s="359" t="s">
        <v>25</v>
      </c>
      <c r="B19" s="360"/>
      <c r="C19" s="360"/>
      <c r="D19" s="361"/>
      <c r="E19" s="265">
        <v>8908.9</v>
      </c>
      <c r="F19" s="265">
        <v>0</v>
      </c>
      <c r="G19" s="265">
        <v>0</v>
      </c>
      <c r="H19" s="265">
        <v>0</v>
      </c>
      <c r="I19" s="265">
        <v>0</v>
      </c>
    </row>
    <row r="20" spans="1:9" ht="30" customHeight="1">
      <c r="A20" s="367" t="s">
        <v>26</v>
      </c>
      <c r="B20" s="368"/>
      <c r="C20" s="368"/>
      <c r="D20" s="369"/>
      <c r="E20" s="265">
        <v>0</v>
      </c>
      <c r="F20" s="265">
        <v>0</v>
      </c>
      <c r="G20" s="265">
        <v>0</v>
      </c>
      <c r="H20" s="265">
        <v>0</v>
      </c>
      <c r="I20" s="265">
        <v>0</v>
      </c>
    </row>
    <row r="21" spans="1:9" ht="30" customHeight="1">
      <c r="A21" s="362" t="s">
        <v>27</v>
      </c>
      <c r="B21" s="363"/>
      <c r="C21" s="363"/>
      <c r="D21" s="364"/>
      <c r="E21" s="265">
        <v>0</v>
      </c>
      <c r="F21" s="265">
        <v>0</v>
      </c>
      <c r="G21" s="265">
        <v>0</v>
      </c>
      <c r="H21" s="265">
        <v>0</v>
      </c>
      <c r="I21" s="265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>
      <c r="A1" s="268" t="str">
        <f>Coordonnées!A1</f>
        <v>Synthèse des Comptes</v>
      </c>
      <c r="B1" s="269"/>
      <c r="C1" s="273" t="str">
        <f>Coordonnées!G1</f>
        <v>Administration communale de Lobbes</v>
      </c>
      <c r="D1" s="273"/>
      <c r="E1" s="273"/>
      <c r="F1" s="273"/>
      <c r="G1" s="273"/>
      <c r="H1" s="273"/>
      <c r="I1" s="273"/>
      <c r="J1" s="209" t="str">
        <f>Coordonnées!$U$1</f>
        <v>Code INS</v>
      </c>
      <c r="K1" s="247">
        <f>Coordonnées!$V$1</f>
        <v>56044</v>
      </c>
    </row>
    <row r="2" spans="1:11">
      <c r="A2" s="270"/>
      <c r="B2" s="271"/>
      <c r="C2" s="274"/>
      <c r="D2" s="274"/>
      <c r="E2" s="274"/>
      <c r="F2" s="274"/>
      <c r="G2" s="274"/>
      <c r="H2" s="274"/>
      <c r="I2" s="274"/>
      <c r="J2" s="210" t="str">
        <f>Coordonnées!$U$2</f>
        <v>Exercice:</v>
      </c>
      <c r="K2" s="248">
        <f>Coordonnées!$V$2</f>
        <v>2024</v>
      </c>
    </row>
    <row r="3" spans="1:11">
      <c r="A3" s="410" t="str">
        <f>Coordonnées!A3</f>
        <v>Modèle officiel généré par l'application eComptes © SPW Intérieur et Action Sociale</v>
      </c>
      <c r="B3" s="410"/>
      <c r="C3" s="410"/>
      <c r="D3" s="410"/>
      <c r="E3" s="410"/>
      <c r="F3" s="167"/>
      <c r="H3" s="240"/>
      <c r="J3" s="182" t="str">
        <f>Coordonnées!$U$3</f>
        <v>Version:</v>
      </c>
      <c r="K3" s="249">
        <f>Coordonnées!$V$3</f>
        <v>2</v>
      </c>
    </row>
    <row r="4" spans="1:11">
      <c r="A4" s="41"/>
      <c r="B4" s="41"/>
      <c r="C4" s="36"/>
      <c r="D4" s="41"/>
      <c r="E4" s="41"/>
    </row>
    <row r="5" spans="1:11" ht="13.5" thickBot="1">
      <c r="A5" s="128"/>
      <c r="B5" s="129"/>
      <c r="C5" s="130"/>
      <c r="D5" s="130"/>
      <c r="E5" s="426"/>
      <c r="F5" s="426"/>
      <c r="G5" s="156"/>
      <c r="H5" s="156"/>
      <c r="I5" s="131"/>
      <c r="J5" s="12"/>
    </row>
    <row r="6" spans="1:11">
      <c r="A6" s="132" t="s">
        <v>39</v>
      </c>
      <c r="B6" s="133"/>
      <c r="C6" s="133"/>
      <c r="D6" s="133"/>
      <c r="E6" s="411" t="s">
        <v>41</v>
      </c>
      <c r="F6" s="420">
        <f>K2</f>
        <v>2024</v>
      </c>
      <c r="G6" s="421"/>
      <c r="H6" s="414">
        <f>F6-1</f>
        <v>2023</v>
      </c>
      <c r="I6" s="415"/>
      <c r="J6" s="12"/>
    </row>
    <row r="7" spans="1:11" ht="10.15" customHeight="1">
      <c r="A7" s="64"/>
      <c r="B7" s="133"/>
      <c r="C7" s="64"/>
      <c r="D7" s="133"/>
      <c r="E7" s="412"/>
      <c r="F7" s="422"/>
      <c r="G7" s="423"/>
      <c r="H7" s="416"/>
      <c r="I7" s="417"/>
      <c r="J7" s="12"/>
    </row>
    <row r="8" spans="1:11" ht="13.15" customHeight="1" thickBot="1">
      <c r="A8" s="134"/>
      <c r="B8" s="133"/>
      <c r="C8" s="135" t="s">
        <v>40</v>
      </c>
      <c r="D8" s="133"/>
      <c r="E8" s="413"/>
      <c r="F8" s="424"/>
      <c r="G8" s="425"/>
      <c r="H8" s="418"/>
      <c r="I8" s="419"/>
      <c r="J8" s="12"/>
    </row>
    <row r="9" spans="1:11" ht="10.15" customHeight="1">
      <c r="A9" s="136"/>
      <c r="B9" s="129"/>
      <c r="C9" s="137"/>
      <c r="D9" s="137"/>
      <c r="E9" s="138"/>
      <c r="F9" s="157"/>
      <c r="G9" s="159"/>
      <c r="H9" s="383"/>
      <c r="I9" s="384"/>
      <c r="J9" s="12"/>
    </row>
    <row r="10" spans="1:11">
      <c r="A10" s="133" t="s">
        <v>42</v>
      </c>
      <c r="B10" s="133"/>
      <c r="C10" s="133"/>
      <c r="D10" s="133"/>
      <c r="E10" s="139" t="s">
        <v>43</v>
      </c>
      <c r="F10" s="385">
        <f>F12+F14+F29+F35+F39</f>
        <v>21659238.220000003</v>
      </c>
      <c r="G10" s="401"/>
      <c r="H10" s="385">
        <f>H12+H14+H29+H35+H39</f>
        <v>21780981.810000002</v>
      </c>
      <c r="I10" s="386"/>
      <c r="J10" s="12"/>
    </row>
    <row r="11" spans="1:11" ht="8.4499999999999993" customHeight="1">
      <c r="A11" s="133"/>
      <c r="B11" s="133"/>
      <c r="C11" s="133"/>
      <c r="D11" s="133"/>
      <c r="E11" s="139"/>
      <c r="F11" s="158"/>
      <c r="G11" s="160"/>
      <c r="H11" s="387"/>
      <c r="I11" s="388"/>
      <c r="J11" s="12"/>
    </row>
    <row r="12" spans="1:11">
      <c r="A12" s="140" t="s">
        <v>44</v>
      </c>
      <c r="B12" s="141" t="s">
        <v>45</v>
      </c>
      <c r="C12" s="129"/>
      <c r="D12" s="129"/>
      <c r="E12" s="139">
        <v>21</v>
      </c>
      <c r="F12" s="389">
        <v>0</v>
      </c>
      <c r="G12" s="400"/>
      <c r="H12" s="389">
        <v>0</v>
      </c>
      <c r="I12" s="390"/>
      <c r="J12" s="12"/>
    </row>
    <row r="13" spans="1:11" ht="10.35" customHeight="1">
      <c r="A13" s="140"/>
      <c r="B13" s="141"/>
      <c r="C13" s="129"/>
      <c r="D13" s="129"/>
      <c r="E13" s="139"/>
      <c r="F13" s="389"/>
      <c r="G13" s="400"/>
      <c r="H13" s="389"/>
      <c r="I13" s="390"/>
      <c r="J13" s="12"/>
    </row>
    <row r="14" spans="1:11">
      <c r="A14" s="140" t="s">
        <v>46</v>
      </c>
      <c r="B14" s="141" t="s">
        <v>47</v>
      </c>
      <c r="C14" s="129"/>
      <c r="D14" s="129"/>
      <c r="E14" s="139" t="s">
        <v>48</v>
      </c>
      <c r="F14" s="385">
        <f>SUM(F16:F27)</f>
        <v>18062369.66</v>
      </c>
      <c r="G14" s="401"/>
      <c r="H14" s="385">
        <f>SUM(H16:H27)</f>
        <v>17920114.630000003</v>
      </c>
      <c r="I14" s="386"/>
      <c r="J14" s="12"/>
    </row>
    <row r="15" spans="1:11">
      <c r="A15" s="136"/>
      <c r="B15" s="142" t="s">
        <v>49</v>
      </c>
      <c r="C15" s="129"/>
      <c r="D15" s="129"/>
      <c r="E15" s="139"/>
      <c r="F15" s="391"/>
      <c r="G15" s="402"/>
      <c r="H15" s="391"/>
      <c r="I15" s="392"/>
      <c r="J15" s="12"/>
    </row>
    <row r="16" spans="1:11">
      <c r="A16" s="136"/>
      <c r="B16" s="136" t="s">
        <v>50</v>
      </c>
      <c r="C16" s="137" t="s">
        <v>51</v>
      </c>
      <c r="D16" s="137"/>
      <c r="E16" s="139">
        <v>220</v>
      </c>
      <c r="F16" s="389">
        <v>1699719.4</v>
      </c>
      <c r="G16" s="400"/>
      <c r="H16" s="389">
        <v>1658836.08</v>
      </c>
      <c r="I16" s="390"/>
      <c r="J16" s="12"/>
    </row>
    <row r="17" spans="1:10">
      <c r="A17" s="136"/>
      <c r="B17" s="136" t="s">
        <v>52</v>
      </c>
      <c r="C17" s="137" t="s">
        <v>53</v>
      </c>
      <c r="D17" s="137"/>
      <c r="E17" s="139">
        <v>221</v>
      </c>
      <c r="F17" s="389">
        <v>6094474.4699999997</v>
      </c>
      <c r="G17" s="400"/>
      <c r="H17" s="389">
        <v>6249078.3200000003</v>
      </c>
      <c r="I17" s="390"/>
      <c r="J17" s="12"/>
    </row>
    <row r="18" spans="1:10">
      <c r="A18" s="136"/>
      <c r="B18" s="136" t="s">
        <v>54</v>
      </c>
      <c r="C18" s="137" t="s">
        <v>55</v>
      </c>
      <c r="D18" s="137"/>
      <c r="E18" s="139">
        <v>223</v>
      </c>
      <c r="F18" s="389">
        <v>5570445.6799999997</v>
      </c>
      <c r="G18" s="400"/>
      <c r="H18" s="389">
        <v>5736408.0599999996</v>
      </c>
      <c r="I18" s="390"/>
      <c r="J18" s="12"/>
    </row>
    <row r="19" spans="1:10">
      <c r="A19" s="136"/>
      <c r="B19" s="136" t="s">
        <v>56</v>
      </c>
      <c r="C19" s="137" t="s">
        <v>57</v>
      </c>
      <c r="D19" s="137"/>
      <c r="E19" s="139">
        <v>224</v>
      </c>
      <c r="F19" s="389">
        <v>0</v>
      </c>
      <c r="G19" s="400"/>
      <c r="H19" s="389">
        <v>0</v>
      </c>
      <c r="I19" s="390"/>
      <c r="J19" s="12"/>
    </row>
    <row r="20" spans="1:10">
      <c r="A20" s="136"/>
      <c r="B20" s="136" t="s">
        <v>58</v>
      </c>
      <c r="C20" s="137" t="s">
        <v>287</v>
      </c>
      <c r="D20" s="137"/>
      <c r="E20" s="139">
        <v>226</v>
      </c>
      <c r="F20" s="389">
        <v>64842.33</v>
      </c>
      <c r="G20" s="400"/>
      <c r="H20" s="389">
        <v>64396.83</v>
      </c>
      <c r="I20" s="390"/>
      <c r="J20" s="12"/>
    </row>
    <row r="21" spans="1:10">
      <c r="A21" s="136"/>
      <c r="B21" s="143" t="s">
        <v>59</v>
      </c>
      <c r="C21" s="129"/>
      <c r="D21" s="129"/>
      <c r="E21" s="139"/>
      <c r="F21" s="389"/>
      <c r="G21" s="400"/>
      <c r="H21" s="389"/>
      <c r="I21" s="390"/>
      <c r="J21" s="12"/>
    </row>
    <row r="22" spans="1:10" ht="23.45" customHeight="1">
      <c r="A22" s="136"/>
      <c r="B22" s="144" t="s">
        <v>60</v>
      </c>
      <c r="C22" s="409" t="s">
        <v>286</v>
      </c>
      <c r="D22" s="409"/>
      <c r="E22" s="145" t="s">
        <v>61</v>
      </c>
      <c r="F22" s="407">
        <v>461993.41</v>
      </c>
      <c r="G22" s="408"/>
      <c r="H22" s="407">
        <v>471279.05</v>
      </c>
      <c r="I22" s="427"/>
      <c r="J22" s="12"/>
    </row>
    <row r="23" spans="1:10">
      <c r="A23" s="136"/>
      <c r="B23" s="136" t="s">
        <v>62</v>
      </c>
      <c r="C23" s="137" t="s">
        <v>63</v>
      </c>
      <c r="D23" s="137"/>
      <c r="E23" s="139">
        <v>234</v>
      </c>
      <c r="F23" s="389">
        <v>0</v>
      </c>
      <c r="G23" s="400"/>
      <c r="H23" s="389">
        <v>0</v>
      </c>
      <c r="I23" s="390"/>
      <c r="J23" s="12"/>
    </row>
    <row r="24" spans="1:10">
      <c r="A24" s="136"/>
      <c r="B24" s="143" t="s">
        <v>64</v>
      </c>
      <c r="C24" s="129"/>
      <c r="D24" s="129"/>
      <c r="E24" s="139"/>
      <c r="F24" s="389"/>
      <c r="G24" s="400"/>
      <c r="H24" s="389"/>
      <c r="I24" s="390"/>
      <c r="J24" s="12"/>
    </row>
    <row r="25" spans="1:10">
      <c r="A25" s="136"/>
      <c r="B25" s="136" t="s">
        <v>65</v>
      </c>
      <c r="C25" s="137" t="s">
        <v>66</v>
      </c>
      <c r="D25" s="137"/>
      <c r="E25" s="139">
        <v>24</v>
      </c>
      <c r="F25" s="389">
        <v>4170894.37</v>
      </c>
      <c r="G25" s="400"/>
      <c r="H25" s="389">
        <v>3740116.29</v>
      </c>
      <c r="I25" s="390"/>
      <c r="J25" s="12"/>
    </row>
    <row r="26" spans="1:10">
      <c r="A26" s="136"/>
      <c r="B26" s="136" t="s">
        <v>67</v>
      </c>
      <c r="C26" s="137" t="s">
        <v>68</v>
      </c>
      <c r="D26" s="137"/>
      <c r="E26" s="139">
        <v>261</v>
      </c>
      <c r="F26" s="389">
        <v>0</v>
      </c>
      <c r="G26" s="400"/>
      <c r="H26" s="389">
        <v>0</v>
      </c>
      <c r="I26" s="390"/>
      <c r="J26" s="12"/>
    </row>
    <row r="27" spans="1:10">
      <c r="A27" s="136"/>
      <c r="B27" s="136" t="s">
        <v>69</v>
      </c>
      <c r="C27" s="137" t="s">
        <v>70</v>
      </c>
      <c r="D27" s="137"/>
      <c r="E27" s="146" t="s">
        <v>71</v>
      </c>
      <c r="F27" s="389">
        <v>0</v>
      </c>
      <c r="G27" s="400"/>
      <c r="H27" s="389">
        <v>0</v>
      </c>
      <c r="I27" s="390"/>
      <c r="J27" s="12"/>
    </row>
    <row r="28" spans="1:10" ht="10.15" customHeight="1">
      <c r="A28" s="136"/>
      <c r="B28" s="136"/>
      <c r="C28" s="137"/>
      <c r="D28" s="137"/>
      <c r="E28" s="146"/>
      <c r="F28" s="389"/>
      <c r="G28" s="400"/>
      <c r="H28" s="389"/>
      <c r="I28" s="390"/>
      <c r="J28" s="12"/>
    </row>
    <row r="29" spans="1:10">
      <c r="A29" s="140" t="s">
        <v>72</v>
      </c>
      <c r="B29" s="141" t="s">
        <v>73</v>
      </c>
      <c r="C29" s="129"/>
      <c r="D29" s="129"/>
      <c r="E29" s="139">
        <v>25</v>
      </c>
      <c r="F29" s="385">
        <f>SUM(F30:F33)</f>
        <v>1750.25</v>
      </c>
      <c r="G29" s="401"/>
      <c r="H29" s="385">
        <f>SUM(H30:H33)</f>
        <v>14405.72</v>
      </c>
      <c r="I29" s="386"/>
      <c r="J29" s="12"/>
    </row>
    <row r="30" spans="1:10">
      <c r="A30" s="136"/>
      <c r="B30" s="136" t="s">
        <v>50</v>
      </c>
      <c r="C30" s="137" t="s">
        <v>74</v>
      </c>
      <c r="D30" s="137"/>
      <c r="E30" s="139">
        <v>251</v>
      </c>
      <c r="F30" s="391">
        <v>0</v>
      </c>
      <c r="G30" s="402"/>
      <c r="H30" s="391">
        <v>0</v>
      </c>
      <c r="I30" s="392"/>
      <c r="J30" s="12"/>
    </row>
    <row r="31" spans="1:10">
      <c r="A31" s="136"/>
      <c r="B31" s="136" t="s">
        <v>52</v>
      </c>
      <c r="C31" s="137" t="s">
        <v>75</v>
      </c>
      <c r="D31" s="137"/>
      <c r="E31" s="139">
        <v>252</v>
      </c>
      <c r="F31" s="389">
        <v>0</v>
      </c>
      <c r="G31" s="400"/>
      <c r="H31" s="389">
        <v>0</v>
      </c>
      <c r="I31" s="390"/>
      <c r="J31" s="12"/>
    </row>
    <row r="32" spans="1:10">
      <c r="A32" s="136"/>
      <c r="B32" s="136" t="s">
        <v>54</v>
      </c>
      <c r="C32" s="137" t="s">
        <v>76</v>
      </c>
      <c r="D32" s="137"/>
      <c r="E32" s="139">
        <v>254</v>
      </c>
      <c r="F32" s="389">
        <v>0</v>
      </c>
      <c r="G32" s="400"/>
      <c r="H32" s="389">
        <v>0</v>
      </c>
      <c r="I32" s="390"/>
      <c r="J32" s="12"/>
    </row>
    <row r="33" spans="1:10">
      <c r="A33" s="136"/>
      <c r="B33" s="136" t="s">
        <v>56</v>
      </c>
      <c r="C33" s="137" t="s">
        <v>77</v>
      </c>
      <c r="D33" s="137"/>
      <c r="E33" s="139">
        <v>256</v>
      </c>
      <c r="F33" s="389">
        <v>1750.25</v>
      </c>
      <c r="G33" s="400"/>
      <c r="H33" s="389">
        <v>14405.72</v>
      </c>
      <c r="I33" s="390"/>
      <c r="J33" s="12"/>
    </row>
    <row r="34" spans="1:10" ht="10.15" customHeight="1">
      <c r="A34" s="136"/>
      <c r="B34" s="136"/>
      <c r="C34" s="137"/>
      <c r="D34" s="137"/>
      <c r="E34" s="139"/>
      <c r="F34" s="389"/>
      <c r="G34" s="400"/>
      <c r="H34" s="389"/>
      <c r="I34" s="390"/>
      <c r="J34" s="12"/>
    </row>
    <row r="35" spans="1:10">
      <c r="A35" s="140" t="s">
        <v>78</v>
      </c>
      <c r="B35" s="141" t="s">
        <v>79</v>
      </c>
      <c r="C35" s="129"/>
      <c r="D35" s="129"/>
      <c r="E35" s="139">
        <v>27</v>
      </c>
      <c r="F35" s="385">
        <f>SUM(F36:F37)</f>
        <v>1510429.78</v>
      </c>
      <c r="G35" s="401"/>
      <c r="H35" s="385">
        <f>SUM(H36:H37)</f>
        <v>1795408.52</v>
      </c>
      <c r="I35" s="386"/>
      <c r="J35" s="12"/>
    </row>
    <row r="36" spans="1:10">
      <c r="A36" s="136"/>
      <c r="B36" s="136" t="s">
        <v>50</v>
      </c>
      <c r="C36" s="137" t="s">
        <v>80</v>
      </c>
      <c r="D36" s="137"/>
      <c r="E36" s="146" t="s">
        <v>81</v>
      </c>
      <c r="F36" s="391">
        <v>1510429.78</v>
      </c>
      <c r="G36" s="402"/>
      <c r="H36" s="391">
        <v>1795408.52</v>
      </c>
      <c r="I36" s="392"/>
      <c r="J36" s="12"/>
    </row>
    <row r="37" spans="1:10">
      <c r="A37" s="136"/>
      <c r="B37" s="136" t="s">
        <v>52</v>
      </c>
      <c r="C37" s="137" t="s">
        <v>82</v>
      </c>
      <c r="D37" s="137"/>
      <c r="E37" s="139">
        <v>275</v>
      </c>
      <c r="F37" s="389">
        <v>0</v>
      </c>
      <c r="G37" s="400"/>
      <c r="H37" s="389">
        <v>0</v>
      </c>
      <c r="I37" s="390"/>
      <c r="J37" s="12"/>
    </row>
    <row r="38" spans="1:10" ht="10.15" customHeight="1">
      <c r="A38" s="136"/>
      <c r="B38" s="136"/>
      <c r="C38" s="137"/>
      <c r="D38" s="137"/>
      <c r="E38" s="139"/>
      <c r="F38" s="389"/>
      <c r="G38" s="400"/>
      <c r="H38" s="389"/>
      <c r="I38" s="390"/>
      <c r="J38" s="12"/>
    </row>
    <row r="39" spans="1:10">
      <c r="A39" s="140" t="s">
        <v>83</v>
      </c>
      <c r="B39" s="141" t="s">
        <v>84</v>
      </c>
      <c r="C39" s="129"/>
      <c r="D39" s="129"/>
      <c r="E39" s="139">
        <v>28</v>
      </c>
      <c r="F39" s="385">
        <f>SUM(F40:F41)</f>
        <v>2084688.53</v>
      </c>
      <c r="G39" s="401"/>
      <c r="H39" s="385">
        <f>SUM(H40:H41)</f>
        <v>2051052.94</v>
      </c>
      <c r="I39" s="386"/>
      <c r="J39" s="12"/>
    </row>
    <row r="40" spans="1:10">
      <c r="A40" s="136"/>
      <c r="B40" s="136" t="s">
        <v>50</v>
      </c>
      <c r="C40" s="137" t="s">
        <v>85</v>
      </c>
      <c r="D40" s="137"/>
      <c r="E40" s="146" t="s">
        <v>86</v>
      </c>
      <c r="F40" s="391">
        <v>2084688.53</v>
      </c>
      <c r="G40" s="402"/>
      <c r="H40" s="391">
        <v>2051052.94</v>
      </c>
      <c r="I40" s="392"/>
      <c r="J40" s="12"/>
    </row>
    <row r="41" spans="1:10">
      <c r="A41" s="136"/>
      <c r="B41" s="136" t="s">
        <v>52</v>
      </c>
      <c r="C41" s="137" t="s">
        <v>87</v>
      </c>
      <c r="D41" s="137"/>
      <c r="E41" s="139">
        <v>288</v>
      </c>
      <c r="F41" s="389">
        <v>0</v>
      </c>
      <c r="G41" s="400"/>
      <c r="H41" s="389">
        <v>0</v>
      </c>
      <c r="I41" s="390"/>
      <c r="J41" s="12"/>
    </row>
    <row r="42" spans="1:10" ht="9.6" customHeight="1">
      <c r="A42" s="136"/>
      <c r="B42" s="136"/>
      <c r="C42" s="137"/>
      <c r="D42" s="137"/>
      <c r="E42" s="139"/>
      <c r="F42" s="389"/>
      <c r="G42" s="400"/>
      <c r="H42" s="389"/>
      <c r="I42" s="390"/>
      <c r="J42" s="12"/>
    </row>
    <row r="43" spans="1:10">
      <c r="A43" s="133" t="s">
        <v>88</v>
      </c>
      <c r="B43" s="133"/>
      <c r="C43" s="133"/>
      <c r="D43" s="133"/>
      <c r="E43" s="139" t="s">
        <v>89</v>
      </c>
      <c r="F43" s="396">
        <f>F45+F47+F57+F59</f>
        <v>7943059.1600000001</v>
      </c>
      <c r="G43" s="403"/>
      <c r="H43" s="396">
        <f>H45+H47+H57+H59</f>
        <v>8283289.5499999998</v>
      </c>
      <c r="I43" s="397"/>
      <c r="J43" s="12"/>
    </row>
    <row r="44" spans="1:10" ht="8.4499999999999993" customHeight="1">
      <c r="A44" s="133"/>
      <c r="B44" s="133"/>
      <c r="C44" s="133"/>
      <c r="D44" s="133"/>
      <c r="E44" s="139"/>
      <c r="F44" s="398"/>
      <c r="G44" s="404"/>
      <c r="H44" s="398"/>
      <c r="I44" s="399"/>
      <c r="J44" s="12"/>
    </row>
    <row r="45" spans="1:10">
      <c r="A45" s="140" t="s">
        <v>90</v>
      </c>
      <c r="B45" s="141" t="s">
        <v>91</v>
      </c>
      <c r="C45" s="129"/>
      <c r="D45" s="129"/>
      <c r="E45" s="139">
        <v>301</v>
      </c>
      <c r="F45" s="385">
        <v>0</v>
      </c>
      <c r="G45" s="401"/>
      <c r="H45" s="393">
        <v>0</v>
      </c>
      <c r="I45" s="394"/>
      <c r="J45" s="12"/>
    </row>
    <row r="46" spans="1:10" ht="10.15" customHeight="1">
      <c r="A46" s="140"/>
      <c r="B46" s="141"/>
      <c r="C46" s="129"/>
      <c r="D46" s="129"/>
      <c r="E46" s="139"/>
      <c r="F46" s="387"/>
      <c r="G46" s="406"/>
      <c r="H46" s="387"/>
      <c r="I46" s="388"/>
      <c r="J46" s="12"/>
    </row>
    <row r="47" spans="1:10">
      <c r="A47" s="140" t="s">
        <v>92</v>
      </c>
      <c r="B47" s="141" t="s">
        <v>93</v>
      </c>
      <c r="C47" s="129"/>
      <c r="D47" s="129"/>
      <c r="E47" s="139" t="s">
        <v>94</v>
      </c>
      <c r="F47" s="385">
        <f>F48+F49</f>
        <v>2194803.0300000003</v>
      </c>
      <c r="G47" s="401"/>
      <c r="H47" s="385">
        <f>H48+H49</f>
        <v>2496406.0199999996</v>
      </c>
      <c r="I47" s="386"/>
      <c r="J47" s="12"/>
    </row>
    <row r="48" spans="1:10">
      <c r="A48" s="136"/>
      <c r="B48" s="136" t="s">
        <v>50</v>
      </c>
      <c r="C48" s="137" t="s">
        <v>95</v>
      </c>
      <c r="D48" s="137"/>
      <c r="E48" s="139">
        <v>40</v>
      </c>
      <c r="F48" s="391">
        <v>1117063.26</v>
      </c>
      <c r="G48" s="402"/>
      <c r="H48" s="391">
        <v>772873.49</v>
      </c>
      <c r="I48" s="392"/>
      <c r="J48" s="12"/>
    </row>
    <row r="49" spans="1:10">
      <c r="A49" s="136"/>
      <c r="B49" s="136" t="s">
        <v>52</v>
      </c>
      <c r="C49" s="137" t="s">
        <v>96</v>
      </c>
      <c r="D49" s="137"/>
      <c r="E49" s="139" t="s">
        <v>97</v>
      </c>
      <c r="F49" s="389">
        <f>SUM(F50:F55)</f>
        <v>1077739.77</v>
      </c>
      <c r="G49" s="400"/>
      <c r="H49" s="389">
        <f>SUM(H50:H55)</f>
        <v>1723532.5299999998</v>
      </c>
      <c r="I49" s="390"/>
      <c r="J49" s="12"/>
    </row>
    <row r="50" spans="1:10">
      <c r="A50" s="136"/>
      <c r="B50" s="129"/>
      <c r="C50" s="137" t="s">
        <v>98</v>
      </c>
      <c r="D50" s="137"/>
      <c r="E50" s="139" t="s">
        <v>99</v>
      </c>
      <c r="F50" s="389">
        <v>604846.54</v>
      </c>
      <c r="G50" s="400"/>
      <c r="H50" s="389">
        <v>339682.68</v>
      </c>
      <c r="I50" s="390"/>
      <c r="J50" s="12"/>
    </row>
    <row r="51" spans="1:10">
      <c r="A51" s="136"/>
      <c r="B51" s="129"/>
      <c r="C51" s="137" t="s">
        <v>100</v>
      </c>
      <c r="D51" s="137"/>
      <c r="E51" s="139">
        <v>413</v>
      </c>
      <c r="F51" s="389">
        <v>378365.6</v>
      </c>
      <c r="G51" s="400"/>
      <c r="H51" s="389">
        <v>1290602.82</v>
      </c>
      <c r="I51" s="390"/>
      <c r="J51" s="12"/>
    </row>
    <row r="52" spans="1:10">
      <c r="A52" s="136"/>
      <c r="B52" s="129"/>
      <c r="C52" s="137" t="s">
        <v>101</v>
      </c>
      <c r="D52" s="137"/>
      <c r="E52" s="139">
        <v>415</v>
      </c>
      <c r="F52" s="389">
        <v>22239.06</v>
      </c>
      <c r="G52" s="400"/>
      <c r="H52" s="389">
        <v>18852.400000000001</v>
      </c>
      <c r="I52" s="390"/>
      <c r="J52" s="12"/>
    </row>
    <row r="53" spans="1:10">
      <c r="A53" s="136"/>
      <c r="B53" s="129"/>
      <c r="C53" s="137" t="s">
        <v>102</v>
      </c>
      <c r="D53" s="137"/>
      <c r="E53" s="146" t="s">
        <v>103</v>
      </c>
      <c r="F53" s="389">
        <v>499.01</v>
      </c>
      <c r="G53" s="400"/>
      <c r="H53" s="389">
        <v>2756.7</v>
      </c>
      <c r="I53" s="390"/>
      <c r="J53" s="12"/>
    </row>
    <row r="54" spans="1:10">
      <c r="A54" s="136"/>
      <c r="B54" s="136" t="s">
        <v>54</v>
      </c>
      <c r="C54" s="137" t="s">
        <v>104</v>
      </c>
      <c r="D54" s="137"/>
      <c r="E54" s="139">
        <v>4251</v>
      </c>
      <c r="F54" s="389">
        <v>71789.56</v>
      </c>
      <c r="G54" s="400"/>
      <c r="H54" s="389">
        <v>71637.929999999993</v>
      </c>
      <c r="I54" s="390"/>
      <c r="J54" s="12"/>
    </row>
    <row r="55" spans="1:10">
      <c r="A55" s="136"/>
      <c r="B55" s="136" t="s">
        <v>56</v>
      </c>
      <c r="C55" s="137" t="s">
        <v>105</v>
      </c>
      <c r="D55" s="137"/>
      <c r="E55" s="146" t="s">
        <v>106</v>
      </c>
      <c r="F55" s="389">
        <v>0</v>
      </c>
      <c r="G55" s="400"/>
      <c r="H55" s="389">
        <v>0</v>
      </c>
      <c r="I55" s="390"/>
      <c r="J55" s="12"/>
    </row>
    <row r="56" spans="1:10" ht="10.15" customHeight="1">
      <c r="A56" s="136"/>
      <c r="B56" s="136"/>
      <c r="C56" s="137"/>
      <c r="D56" s="137"/>
      <c r="E56" s="146"/>
      <c r="F56" s="389"/>
      <c r="G56" s="400"/>
      <c r="H56" s="389"/>
      <c r="I56" s="390"/>
      <c r="J56" s="12"/>
    </row>
    <row r="57" spans="1:10">
      <c r="A57" s="140" t="s">
        <v>107</v>
      </c>
      <c r="B57" s="141" t="s">
        <v>108</v>
      </c>
      <c r="C57" s="129"/>
      <c r="D57" s="129"/>
      <c r="E57" s="139" t="s">
        <v>109</v>
      </c>
      <c r="F57" s="395">
        <v>0</v>
      </c>
      <c r="G57" s="400"/>
      <c r="H57" s="395">
        <v>0</v>
      </c>
      <c r="I57" s="390"/>
      <c r="J57" s="12"/>
    </row>
    <row r="58" spans="1:10" ht="10.15" customHeight="1">
      <c r="A58" s="140"/>
      <c r="B58" s="141"/>
      <c r="C58" s="129"/>
      <c r="D58" s="129"/>
      <c r="E58" s="139"/>
      <c r="F58" s="389"/>
      <c r="G58" s="400"/>
      <c r="H58" s="389"/>
      <c r="I58" s="390"/>
      <c r="J58" s="12"/>
    </row>
    <row r="59" spans="1:10">
      <c r="A59" s="140" t="s">
        <v>110</v>
      </c>
      <c r="B59" s="141" t="s">
        <v>111</v>
      </c>
      <c r="C59" s="129"/>
      <c r="D59" s="129"/>
      <c r="E59" s="139" t="s">
        <v>112</v>
      </c>
      <c r="F59" s="385">
        <f>SUM(F60:F62)</f>
        <v>5748256.1299999999</v>
      </c>
      <c r="G59" s="401"/>
      <c r="H59" s="385">
        <f>SUM(H60:H62)</f>
        <v>5786883.5300000003</v>
      </c>
      <c r="I59" s="386"/>
      <c r="J59" s="12"/>
    </row>
    <row r="60" spans="1:10">
      <c r="A60" s="136"/>
      <c r="B60" s="136" t="s">
        <v>50</v>
      </c>
      <c r="C60" s="137" t="s">
        <v>113</v>
      </c>
      <c r="D60" s="137"/>
      <c r="E60" s="139">
        <v>553</v>
      </c>
      <c r="F60" s="391">
        <v>5027370.13</v>
      </c>
      <c r="G60" s="402"/>
      <c r="H60" s="391">
        <v>5310137.92</v>
      </c>
      <c r="I60" s="392"/>
      <c r="J60" s="12"/>
    </row>
    <row r="61" spans="1:10">
      <c r="A61" s="136"/>
      <c r="B61" s="136" t="s">
        <v>52</v>
      </c>
      <c r="C61" s="137" t="s">
        <v>114</v>
      </c>
      <c r="D61" s="137"/>
      <c r="E61" s="146">
        <v>55</v>
      </c>
      <c r="F61" s="389">
        <v>720886</v>
      </c>
      <c r="G61" s="400"/>
      <c r="H61" s="389">
        <v>476745.61</v>
      </c>
      <c r="I61" s="390"/>
      <c r="J61" s="12"/>
    </row>
    <row r="62" spans="1:10">
      <c r="A62" s="136"/>
      <c r="B62" s="136" t="s">
        <v>54</v>
      </c>
      <c r="C62" s="137" t="s">
        <v>115</v>
      </c>
      <c r="D62" s="137"/>
      <c r="E62" s="139" t="s">
        <v>116</v>
      </c>
      <c r="F62" s="389">
        <v>0</v>
      </c>
      <c r="G62" s="400"/>
      <c r="H62" s="389">
        <v>0</v>
      </c>
      <c r="I62" s="390"/>
      <c r="J62" s="12"/>
    </row>
    <row r="63" spans="1:10" ht="10.15" customHeight="1">
      <c r="A63" s="136"/>
      <c r="B63" s="136"/>
      <c r="C63" s="137"/>
      <c r="D63" s="137"/>
      <c r="E63" s="139"/>
      <c r="F63" s="389"/>
      <c r="G63" s="400"/>
      <c r="H63" s="389"/>
      <c r="I63" s="390"/>
      <c r="J63" s="12"/>
    </row>
    <row r="64" spans="1:10">
      <c r="A64" s="140" t="s">
        <v>117</v>
      </c>
      <c r="B64" s="141" t="s">
        <v>118</v>
      </c>
      <c r="C64" s="129"/>
      <c r="D64" s="129"/>
      <c r="E64" s="139" t="s">
        <v>119</v>
      </c>
      <c r="F64" s="385">
        <v>2410.46</v>
      </c>
      <c r="G64" s="401"/>
      <c r="H64" s="385">
        <v>18562.02</v>
      </c>
      <c r="I64" s="386"/>
      <c r="J64" s="12"/>
    </row>
    <row r="65" spans="1:10" ht="10.15" customHeight="1">
      <c r="A65" s="136"/>
      <c r="B65" s="129"/>
      <c r="C65" s="141"/>
      <c r="D65" s="141"/>
      <c r="E65" s="147"/>
      <c r="F65" s="391"/>
      <c r="G65" s="402"/>
      <c r="H65" s="391"/>
      <c r="I65" s="392"/>
      <c r="J65" s="12"/>
    </row>
    <row r="66" spans="1:10" ht="13.5" thickBot="1">
      <c r="A66" s="136"/>
      <c r="B66" s="129"/>
      <c r="C66" s="140" t="s">
        <v>120</v>
      </c>
      <c r="D66" s="140"/>
      <c r="E66" s="148" t="s">
        <v>121</v>
      </c>
      <c r="F66" s="381">
        <f>F10+F43+F64</f>
        <v>29604707.840000004</v>
      </c>
      <c r="G66" s="405"/>
      <c r="H66" s="381">
        <f>H10+H43+H64</f>
        <v>30082833.380000003</v>
      </c>
      <c r="I66" s="382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2"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40625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268" t="str">
        <f>Coordonnées!A1</f>
        <v>Synthèse des Comptes</v>
      </c>
      <c r="B1" s="269"/>
      <c r="C1" s="273" t="str">
        <f>Coordonnées!G1</f>
        <v>Administration communale de Lobbes</v>
      </c>
      <c r="D1" s="273"/>
      <c r="E1" s="273"/>
      <c r="F1" s="273"/>
      <c r="G1" s="273"/>
      <c r="H1" s="273"/>
      <c r="I1" s="273"/>
      <c r="J1" s="209" t="str">
        <f>Coordonnées!$U$1</f>
        <v>Code INS</v>
      </c>
      <c r="K1" s="247">
        <f>Coordonnées!$V$1</f>
        <v>56044</v>
      </c>
    </row>
    <row r="2" spans="1:11">
      <c r="A2" s="270"/>
      <c r="B2" s="271"/>
      <c r="C2" s="274"/>
      <c r="D2" s="274"/>
      <c r="E2" s="274"/>
      <c r="F2" s="274"/>
      <c r="G2" s="274"/>
      <c r="H2" s="274"/>
      <c r="I2" s="274"/>
      <c r="J2" s="210" t="str">
        <f>Coordonnées!$U$2</f>
        <v>Exercice:</v>
      </c>
      <c r="K2" s="248">
        <f>Coordonnées!$V$2</f>
        <v>2024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1" ht="13.5" thickBot="1">
      <c r="A5" s="31"/>
      <c r="B5" s="32"/>
      <c r="D5" s="33"/>
      <c r="E5" s="32"/>
      <c r="F5" s="34"/>
      <c r="G5" s="34"/>
      <c r="H5" s="34"/>
      <c r="I5" s="34"/>
      <c r="J5" s="16"/>
    </row>
    <row r="6" spans="1:11">
      <c r="A6" s="112"/>
      <c r="B6" s="113"/>
      <c r="C6" s="114" t="s">
        <v>39</v>
      </c>
      <c r="D6" s="113"/>
      <c r="E6" s="429" t="s">
        <v>41</v>
      </c>
      <c r="F6" s="432">
        <f>K2</f>
        <v>2024</v>
      </c>
      <c r="G6" s="438"/>
      <c r="H6" s="432">
        <f>F6-1</f>
        <v>2023</v>
      </c>
      <c r="I6" s="433"/>
      <c r="J6" s="16"/>
    </row>
    <row r="7" spans="1:11" ht="10.15" customHeight="1">
      <c r="A7" s="112"/>
      <c r="B7" s="113"/>
      <c r="C7" s="113"/>
      <c r="D7" s="115"/>
      <c r="E7" s="430"/>
      <c r="F7" s="434"/>
      <c r="G7" s="439"/>
      <c r="H7" s="434"/>
      <c r="I7" s="435"/>
      <c r="J7" s="16"/>
    </row>
    <row r="8" spans="1:11" ht="13.5" thickBot="1">
      <c r="A8" s="112"/>
      <c r="B8" s="113"/>
      <c r="C8" s="115" t="s">
        <v>122</v>
      </c>
      <c r="D8" s="113"/>
      <c r="E8" s="431"/>
      <c r="F8" s="436"/>
      <c r="G8" s="440"/>
      <c r="H8" s="436"/>
      <c r="I8" s="437"/>
      <c r="J8" s="16"/>
    </row>
    <row r="9" spans="1:11" ht="10.15" customHeight="1">
      <c r="A9" s="112"/>
      <c r="B9" s="113"/>
      <c r="C9" s="113"/>
      <c r="D9" s="113"/>
      <c r="E9" s="116"/>
      <c r="F9" s="441"/>
      <c r="G9" s="442"/>
      <c r="H9" s="441"/>
      <c r="I9" s="453"/>
      <c r="J9" s="16"/>
    </row>
    <row r="10" spans="1:11">
      <c r="A10" s="112"/>
      <c r="B10" s="113"/>
      <c r="C10" s="117" t="s">
        <v>123</v>
      </c>
      <c r="D10" s="117"/>
      <c r="E10" s="118" t="s">
        <v>124</v>
      </c>
      <c r="F10" s="385">
        <f>F12+F14+F16+F21+F25+F31</f>
        <v>24423984.469999999</v>
      </c>
      <c r="G10" s="401"/>
      <c r="H10" s="385">
        <f>H12+H14+H16+H21+H25+H31</f>
        <v>24344660.910000004</v>
      </c>
      <c r="I10" s="386"/>
      <c r="J10" s="16"/>
    </row>
    <row r="11" spans="1:11" ht="10.15" customHeight="1">
      <c r="A11" s="112"/>
      <c r="B11" s="113"/>
      <c r="C11" s="117"/>
      <c r="D11" s="117"/>
      <c r="E11" s="118"/>
      <c r="F11" s="387"/>
      <c r="G11" s="406"/>
      <c r="H11" s="387"/>
      <c r="I11" s="388"/>
      <c r="J11" s="16"/>
    </row>
    <row r="12" spans="1:11">
      <c r="A12" s="119" t="s">
        <v>125</v>
      </c>
      <c r="B12" s="120" t="s">
        <v>126</v>
      </c>
      <c r="C12" s="113"/>
      <c r="D12" s="113"/>
      <c r="E12" s="121">
        <v>10</v>
      </c>
      <c r="F12" s="385">
        <v>7448098.6200000001</v>
      </c>
      <c r="G12" s="401"/>
      <c r="H12" s="385">
        <v>7448098.6200000001</v>
      </c>
      <c r="I12" s="386"/>
      <c r="J12" s="16"/>
    </row>
    <row r="13" spans="1:11" ht="10.15" customHeight="1">
      <c r="A13" s="119"/>
      <c r="B13" s="120"/>
      <c r="C13" s="113"/>
      <c r="D13" s="113"/>
      <c r="E13" s="121"/>
      <c r="F13" s="387"/>
      <c r="G13" s="406"/>
      <c r="H13" s="387"/>
      <c r="I13" s="388"/>
      <c r="J13" s="16"/>
    </row>
    <row r="14" spans="1:11">
      <c r="A14" s="119" t="s">
        <v>127</v>
      </c>
      <c r="B14" s="120" t="s">
        <v>128</v>
      </c>
      <c r="C14" s="113"/>
      <c r="D14" s="113"/>
      <c r="E14" s="121">
        <v>12</v>
      </c>
      <c r="F14" s="385">
        <v>5490926.7999999998</v>
      </c>
      <c r="G14" s="401"/>
      <c r="H14" s="385">
        <v>5656458.75</v>
      </c>
      <c r="I14" s="386"/>
      <c r="J14" s="16"/>
    </row>
    <row r="15" spans="1:11" ht="10.15" customHeight="1">
      <c r="A15" s="119"/>
      <c r="B15" s="120"/>
      <c r="C15" s="113"/>
      <c r="D15" s="113"/>
      <c r="E15" s="121"/>
      <c r="F15" s="387"/>
      <c r="G15" s="406"/>
      <c r="H15" s="387"/>
      <c r="I15" s="388"/>
      <c r="J15" s="16"/>
    </row>
    <row r="16" spans="1:11">
      <c r="A16" s="119" t="s">
        <v>129</v>
      </c>
      <c r="B16" s="120" t="s">
        <v>130</v>
      </c>
      <c r="C16" s="113"/>
      <c r="D16" s="113"/>
      <c r="E16" s="121">
        <v>13</v>
      </c>
      <c r="F16" s="385">
        <f>SUM(F17:F19)</f>
        <v>2029203.99</v>
      </c>
      <c r="G16" s="401"/>
      <c r="H16" s="385">
        <f>SUM(H17:H19)</f>
        <v>820765.71</v>
      </c>
      <c r="I16" s="386"/>
      <c r="J16" s="16"/>
    </row>
    <row r="17" spans="1:10">
      <c r="A17" s="112"/>
      <c r="B17" s="122" t="s">
        <v>131</v>
      </c>
      <c r="C17" s="123" t="s">
        <v>132</v>
      </c>
      <c r="D17" s="123"/>
      <c r="E17" s="121">
        <v>1301</v>
      </c>
      <c r="F17" s="443">
        <v>-235261.59</v>
      </c>
      <c r="G17" s="444"/>
      <c r="H17" s="443">
        <v>-165531.95000000001</v>
      </c>
      <c r="I17" s="454"/>
      <c r="J17" s="16"/>
    </row>
    <row r="18" spans="1:10">
      <c r="A18" s="112"/>
      <c r="B18" s="122" t="s">
        <v>133</v>
      </c>
      <c r="C18" s="123" t="s">
        <v>134</v>
      </c>
      <c r="D18" s="123"/>
      <c r="E18" s="121">
        <v>1302</v>
      </c>
      <c r="F18" s="445">
        <v>1221559.25</v>
      </c>
      <c r="G18" s="446"/>
      <c r="H18" s="445">
        <v>-235261.59</v>
      </c>
      <c r="I18" s="455"/>
      <c r="J18" s="16"/>
    </row>
    <row r="19" spans="1:10">
      <c r="A19" s="112"/>
      <c r="B19" s="122" t="s">
        <v>135</v>
      </c>
      <c r="C19" s="123" t="s">
        <v>136</v>
      </c>
      <c r="D19" s="123"/>
      <c r="E19" s="121">
        <v>1303</v>
      </c>
      <c r="F19" s="445">
        <v>1042906.33</v>
      </c>
      <c r="G19" s="446"/>
      <c r="H19" s="445">
        <v>1221559.25</v>
      </c>
      <c r="I19" s="455"/>
      <c r="J19" s="16"/>
    </row>
    <row r="20" spans="1:10" ht="10.15" customHeight="1">
      <c r="A20" s="112"/>
      <c r="B20" s="122"/>
      <c r="C20" s="123"/>
      <c r="D20" s="123"/>
      <c r="E20" s="121"/>
      <c r="F20" s="445"/>
      <c r="G20" s="446"/>
      <c r="H20" s="445"/>
      <c r="I20" s="455"/>
      <c r="J20" s="16"/>
    </row>
    <row r="21" spans="1:10">
      <c r="A21" s="119" t="s">
        <v>137</v>
      </c>
      <c r="B21" s="120" t="s">
        <v>138</v>
      </c>
      <c r="C21" s="113"/>
      <c r="D21" s="113"/>
      <c r="E21" s="121">
        <v>14</v>
      </c>
      <c r="F21" s="385">
        <f>SUM(F22:F23)</f>
        <v>1793688.5899999999</v>
      </c>
      <c r="G21" s="401"/>
      <c r="H21" s="385">
        <f>SUM(H22:H23)</f>
        <v>2661752.27</v>
      </c>
      <c r="I21" s="386"/>
      <c r="J21" s="16"/>
    </row>
    <row r="22" spans="1:10">
      <c r="A22" s="112"/>
      <c r="B22" s="122" t="s">
        <v>131</v>
      </c>
      <c r="C22" s="123" t="s">
        <v>139</v>
      </c>
      <c r="D22" s="123"/>
      <c r="E22" s="121">
        <v>14104</v>
      </c>
      <c r="F22" s="443">
        <v>25247.89</v>
      </c>
      <c r="G22" s="444"/>
      <c r="H22" s="443">
        <v>25247.89</v>
      </c>
      <c r="I22" s="454"/>
      <c r="J22" s="16"/>
    </row>
    <row r="23" spans="1:10">
      <c r="A23" s="112"/>
      <c r="B23" s="122" t="s">
        <v>133</v>
      </c>
      <c r="C23" s="123" t="s">
        <v>140</v>
      </c>
      <c r="D23" s="123"/>
      <c r="E23" s="121">
        <v>14105</v>
      </c>
      <c r="F23" s="445">
        <v>1768440.7</v>
      </c>
      <c r="G23" s="446"/>
      <c r="H23" s="445">
        <v>2636504.38</v>
      </c>
      <c r="I23" s="455"/>
      <c r="J23" s="16"/>
    </row>
    <row r="24" spans="1:10" ht="10.15" customHeight="1">
      <c r="A24" s="112"/>
      <c r="B24" s="122"/>
      <c r="C24" s="123"/>
      <c r="D24" s="123"/>
      <c r="E24" s="121"/>
      <c r="F24" s="445"/>
      <c r="G24" s="446"/>
      <c r="H24" s="445"/>
      <c r="I24" s="455"/>
      <c r="J24" s="16"/>
    </row>
    <row r="25" spans="1:10">
      <c r="A25" s="119" t="s">
        <v>141</v>
      </c>
      <c r="B25" s="120" t="s">
        <v>142</v>
      </c>
      <c r="C25" s="113"/>
      <c r="D25" s="113"/>
      <c r="E25" s="121">
        <v>15</v>
      </c>
      <c r="F25" s="385">
        <f>SUM(F26:F29)</f>
        <v>7234642.2599999998</v>
      </c>
      <c r="G25" s="401"/>
      <c r="H25" s="385">
        <f>SUM(H26:H29)</f>
        <v>7443873.46</v>
      </c>
      <c r="I25" s="386"/>
      <c r="J25" s="16"/>
    </row>
    <row r="26" spans="1:10">
      <c r="A26" s="112"/>
      <c r="B26" s="122" t="s">
        <v>131</v>
      </c>
      <c r="C26" s="123" t="s">
        <v>143</v>
      </c>
      <c r="D26" s="123"/>
      <c r="E26" s="121">
        <v>151</v>
      </c>
      <c r="F26" s="443">
        <v>0</v>
      </c>
      <c r="G26" s="444"/>
      <c r="H26" s="443">
        <v>0</v>
      </c>
      <c r="I26" s="454"/>
      <c r="J26" s="16"/>
    </row>
    <row r="27" spans="1:10">
      <c r="A27" s="112"/>
      <c r="B27" s="122" t="s">
        <v>133</v>
      </c>
      <c r="C27" s="123" t="s">
        <v>144</v>
      </c>
      <c r="D27" s="123"/>
      <c r="E27" s="121">
        <v>152</v>
      </c>
      <c r="F27" s="445">
        <v>0</v>
      </c>
      <c r="G27" s="446"/>
      <c r="H27" s="445">
        <v>0</v>
      </c>
      <c r="I27" s="455"/>
      <c r="J27" s="16"/>
    </row>
    <row r="28" spans="1:10">
      <c r="A28" s="112"/>
      <c r="B28" s="122" t="s">
        <v>135</v>
      </c>
      <c r="C28" s="123" t="s">
        <v>145</v>
      </c>
      <c r="D28" s="123"/>
      <c r="E28" s="121">
        <v>154</v>
      </c>
      <c r="F28" s="445">
        <v>7129622.3899999997</v>
      </c>
      <c r="G28" s="446"/>
      <c r="H28" s="445">
        <v>7323482.8700000001</v>
      </c>
      <c r="I28" s="455"/>
      <c r="J28" s="16"/>
    </row>
    <row r="29" spans="1:10">
      <c r="A29" s="112"/>
      <c r="B29" s="122" t="s">
        <v>146</v>
      </c>
      <c r="C29" s="123" t="s">
        <v>147</v>
      </c>
      <c r="D29" s="123"/>
      <c r="E29" s="121">
        <v>156</v>
      </c>
      <c r="F29" s="445">
        <v>105019.87</v>
      </c>
      <c r="G29" s="446"/>
      <c r="H29" s="445">
        <v>120390.59</v>
      </c>
      <c r="I29" s="455"/>
      <c r="J29" s="16"/>
    </row>
    <row r="30" spans="1:10" ht="10.15" customHeight="1">
      <c r="A30" s="112"/>
      <c r="B30" s="122"/>
      <c r="C30" s="123"/>
      <c r="D30" s="123"/>
      <c r="E30" s="121"/>
      <c r="F30" s="445"/>
      <c r="G30" s="446"/>
      <c r="H30" s="445"/>
      <c r="I30" s="455"/>
      <c r="J30" s="16"/>
    </row>
    <row r="31" spans="1:10">
      <c r="A31" s="119" t="s">
        <v>148</v>
      </c>
      <c r="B31" s="120" t="s">
        <v>149</v>
      </c>
      <c r="C31" s="113"/>
      <c r="D31" s="113"/>
      <c r="E31" s="121">
        <v>16</v>
      </c>
      <c r="F31" s="385">
        <v>427424.21</v>
      </c>
      <c r="G31" s="401"/>
      <c r="H31" s="385">
        <v>313712.09999999998</v>
      </c>
      <c r="I31" s="386"/>
      <c r="J31" s="16"/>
    </row>
    <row r="32" spans="1:10" ht="10.15" customHeight="1">
      <c r="A32" s="112"/>
      <c r="B32" s="113"/>
      <c r="C32" s="120"/>
      <c r="D32" s="120"/>
      <c r="E32" s="121"/>
      <c r="F32" s="443"/>
      <c r="G32" s="444"/>
      <c r="H32" s="443"/>
      <c r="I32" s="454"/>
      <c r="J32" s="16"/>
    </row>
    <row r="33" spans="1:10">
      <c r="A33" s="124" t="s">
        <v>150</v>
      </c>
      <c r="B33" s="124"/>
      <c r="C33" s="124"/>
      <c r="D33" s="124"/>
      <c r="E33" s="121" t="s">
        <v>151</v>
      </c>
      <c r="F33" s="447">
        <f>F35+F44+F53</f>
        <v>5011794.16</v>
      </c>
      <c r="G33" s="448"/>
      <c r="H33" s="447">
        <f>H35+H44+H53</f>
        <v>5141721.66</v>
      </c>
      <c r="I33" s="456"/>
      <c r="J33" s="16"/>
    </row>
    <row r="34" spans="1:10" ht="10.15" customHeight="1">
      <c r="A34" s="124"/>
      <c r="B34" s="124"/>
      <c r="C34" s="124"/>
      <c r="D34" s="124"/>
      <c r="E34" s="121"/>
      <c r="F34" s="449"/>
      <c r="G34" s="450"/>
      <c r="H34" s="449"/>
      <c r="I34" s="457"/>
      <c r="J34" s="16"/>
    </row>
    <row r="35" spans="1:10">
      <c r="A35" s="119" t="s">
        <v>152</v>
      </c>
      <c r="B35" s="120" t="s">
        <v>153</v>
      </c>
      <c r="C35" s="113"/>
      <c r="D35" s="113"/>
      <c r="E35" s="121">
        <v>17</v>
      </c>
      <c r="F35" s="385">
        <f>SUM(F36:F42)</f>
        <v>4052227.0700000003</v>
      </c>
      <c r="G35" s="401"/>
      <c r="H35" s="385">
        <f>SUM(H36:H42)</f>
        <v>4351647.72</v>
      </c>
      <c r="I35" s="386"/>
      <c r="J35" s="16"/>
    </row>
    <row r="36" spans="1:10">
      <c r="A36" s="112"/>
      <c r="B36" s="122" t="s">
        <v>131</v>
      </c>
      <c r="C36" s="123" t="s">
        <v>154</v>
      </c>
      <c r="D36" s="123"/>
      <c r="E36" s="121" t="s">
        <v>155</v>
      </c>
      <c r="F36" s="443">
        <v>3246698.16</v>
      </c>
      <c r="G36" s="444"/>
      <c r="H36" s="443">
        <v>3486240.61</v>
      </c>
      <c r="I36" s="454"/>
      <c r="J36" s="16"/>
    </row>
    <row r="37" spans="1:10">
      <c r="A37" s="112"/>
      <c r="B37" s="122" t="s">
        <v>133</v>
      </c>
      <c r="C37" s="123" t="s">
        <v>156</v>
      </c>
      <c r="D37" s="123"/>
      <c r="E37" s="121">
        <v>1714</v>
      </c>
      <c r="F37" s="445">
        <v>805528.91</v>
      </c>
      <c r="G37" s="446"/>
      <c r="H37" s="445">
        <v>865407.11</v>
      </c>
      <c r="I37" s="455"/>
      <c r="J37" s="16"/>
    </row>
    <row r="38" spans="1:10">
      <c r="A38" s="112"/>
      <c r="B38" s="122" t="s">
        <v>135</v>
      </c>
      <c r="C38" s="123" t="s">
        <v>157</v>
      </c>
      <c r="D38" s="123"/>
      <c r="E38" s="121">
        <v>172</v>
      </c>
      <c r="F38" s="445">
        <v>0</v>
      </c>
      <c r="G38" s="446"/>
      <c r="H38" s="445">
        <v>0</v>
      </c>
      <c r="I38" s="455"/>
      <c r="J38" s="16"/>
    </row>
    <row r="39" spans="1:10">
      <c r="A39" s="112"/>
      <c r="B39" s="122" t="s">
        <v>146</v>
      </c>
      <c r="C39" s="123" t="s">
        <v>158</v>
      </c>
      <c r="D39" s="123"/>
      <c r="E39" s="121">
        <v>174</v>
      </c>
      <c r="F39" s="445">
        <v>0</v>
      </c>
      <c r="G39" s="446"/>
      <c r="H39" s="445">
        <v>0</v>
      </c>
      <c r="I39" s="455"/>
      <c r="J39" s="16"/>
    </row>
    <row r="40" spans="1:10">
      <c r="A40" s="112"/>
      <c r="B40" s="122" t="s">
        <v>159</v>
      </c>
      <c r="C40" s="123" t="s">
        <v>160</v>
      </c>
      <c r="D40" s="123"/>
      <c r="E40" s="121">
        <v>176</v>
      </c>
      <c r="F40" s="445">
        <v>0</v>
      </c>
      <c r="G40" s="446"/>
      <c r="H40" s="445">
        <v>0</v>
      </c>
      <c r="I40" s="455"/>
      <c r="J40" s="16"/>
    </row>
    <row r="41" spans="1:10">
      <c r="A41" s="112"/>
      <c r="B41" s="122" t="s">
        <v>161</v>
      </c>
      <c r="C41" s="123" t="s">
        <v>162</v>
      </c>
      <c r="D41" s="123"/>
      <c r="E41" s="121">
        <v>177</v>
      </c>
      <c r="F41" s="445">
        <v>0</v>
      </c>
      <c r="G41" s="446"/>
      <c r="H41" s="445">
        <v>0</v>
      </c>
      <c r="I41" s="455"/>
      <c r="J41" s="16"/>
    </row>
    <row r="42" spans="1:10">
      <c r="A42" s="112"/>
      <c r="B42" s="122" t="s">
        <v>163</v>
      </c>
      <c r="C42" s="123" t="s">
        <v>164</v>
      </c>
      <c r="D42" s="123"/>
      <c r="E42" s="121">
        <v>178</v>
      </c>
      <c r="F42" s="445">
        <v>0</v>
      </c>
      <c r="G42" s="446"/>
      <c r="H42" s="445">
        <v>0</v>
      </c>
      <c r="I42" s="455"/>
      <c r="J42" s="16"/>
    </row>
    <row r="43" spans="1:10" ht="10.15" customHeight="1">
      <c r="A43" s="112"/>
      <c r="B43" s="122"/>
      <c r="C43" s="123"/>
      <c r="D43" s="123"/>
      <c r="E43" s="121"/>
      <c r="F43" s="445"/>
      <c r="G43" s="446"/>
      <c r="H43" s="445"/>
      <c r="I43" s="455"/>
      <c r="J43" s="16"/>
    </row>
    <row r="44" spans="1:10">
      <c r="A44" s="119" t="s">
        <v>165</v>
      </c>
      <c r="B44" s="120" t="s">
        <v>166</v>
      </c>
      <c r="C44" s="113"/>
      <c r="D44" s="113"/>
      <c r="E44" s="125" t="s">
        <v>167</v>
      </c>
      <c r="F44" s="385">
        <f>F45+SUM(F49:F51)</f>
        <v>959567.09</v>
      </c>
      <c r="G44" s="401"/>
      <c r="H44" s="385">
        <f>H45+SUM(H49:H51)</f>
        <v>790073.94</v>
      </c>
      <c r="I44" s="386"/>
      <c r="J44" s="16"/>
    </row>
    <row r="45" spans="1:10">
      <c r="A45" s="112"/>
      <c r="B45" s="122" t="s">
        <v>131</v>
      </c>
      <c r="C45" s="123" t="s">
        <v>168</v>
      </c>
      <c r="D45" s="123"/>
      <c r="E45" s="125">
        <v>43</v>
      </c>
      <c r="F45" s="443">
        <f>SUM(F46:F48)</f>
        <v>469392.20999999996</v>
      </c>
      <c r="G45" s="444"/>
      <c r="H45" s="443">
        <f>SUM(H46:H48)</f>
        <v>527745.28000000003</v>
      </c>
      <c r="I45" s="454"/>
      <c r="J45" s="16"/>
    </row>
    <row r="46" spans="1:10">
      <c r="A46" s="112"/>
      <c r="B46" s="122"/>
      <c r="C46" s="123" t="s">
        <v>169</v>
      </c>
      <c r="D46" s="123"/>
      <c r="E46" s="121">
        <v>435</v>
      </c>
      <c r="F46" s="445">
        <v>459939.29</v>
      </c>
      <c r="G46" s="446"/>
      <c r="H46" s="445">
        <v>512982.89</v>
      </c>
      <c r="I46" s="455"/>
      <c r="J46" s="16"/>
    </row>
    <row r="47" spans="1:10">
      <c r="A47" s="112"/>
      <c r="B47" s="122"/>
      <c r="C47" s="123" t="s">
        <v>170</v>
      </c>
      <c r="D47" s="123"/>
      <c r="E47" s="121">
        <v>436</v>
      </c>
      <c r="F47" s="445">
        <v>9452.92</v>
      </c>
      <c r="G47" s="446"/>
      <c r="H47" s="445">
        <v>14762.39</v>
      </c>
      <c r="I47" s="455"/>
      <c r="J47" s="16"/>
    </row>
    <row r="48" spans="1:10">
      <c r="A48" s="112"/>
      <c r="B48" s="122"/>
      <c r="C48" s="123" t="s">
        <v>171</v>
      </c>
      <c r="D48" s="123"/>
      <c r="E48" s="121">
        <v>433</v>
      </c>
      <c r="F48" s="445">
        <v>0</v>
      </c>
      <c r="G48" s="446"/>
      <c r="H48" s="445">
        <v>0</v>
      </c>
      <c r="I48" s="455"/>
      <c r="J48" s="16"/>
    </row>
    <row r="49" spans="1:10">
      <c r="A49" s="112"/>
      <c r="B49" s="122" t="s">
        <v>133</v>
      </c>
      <c r="C49" s="123" t="s">
        <v>172</v>
      </c>
      <c r="D49" s="123"/>
      <c r="E49" s="121">
        <v>44</v>
      </c>
      <c r="F49" s="445">
        <v>311578.83</v>
      </c>
      <c r="G49" s="446"/>
      <c r="H49" s="445">
        <v>230900.77</v>
      </c>
      <c r="I49" s="455"/>
      <c r="J49" s="16"/>
    </row>
    <row r="50" spans="1:10">
      <c r="A50" s="112"/>
      <c r="B50" s="122" t="s">
        <v>135</v>
      </c>
      <c r="C50" s="123" t="s">
        <v>173</v>
      </c>
      <c r="D50" s="123"/>
      <c r="E50" s="121">
        <v>45</v>
      </c>
      <c r="F50" s="445">
        <v>144170.5</v>
      </c>
      <c r="G50" s="446"/>
      <c r="H50" s="445">
        <v>-4651.8999999999996</v>
      </c>
      <c r="I50" s="455"/>
      <c r="J50" s="16"/>
    </row>
    <row r="51" spans="1:10">
      <c r="A51" s="112"/>
      <c r="B51" s="122" t="s">
        <v>146</v>
      </c>
      <c r="C51" s="123" t="s">
        <v>174</v>
      </c>
      <c r="D51" s="123"/>
      <c r="E51" s="125" t="s">
        <v>175</v>
      </c>
      <c r="F51" s="445">
        <v>34425.550000000003</v>
      </c>
      <c r="G51" s="446"/>
      <c r="H51" s="445">
        <v>36079.79</v>
      </c>
      <c r="I51" s="455"/>
      <c r="J51" s="16"/>
    </row>
    <row r="52" spans="1:10" ht="10.15" customHeight="1">
      <c r="A52" s="112"/>
      <c r="B52" s="122"/>
      <c r="C52" s="123"/>
      <c r="D52" s="123"/>
      <c r="E52" s="125"/>
      <c r="F52" s="445"/>
      <c r="G52" s="446"/>
      <c r="H52" s="445"/>
      <c r="I52" s="455"/>
      <c r="J52" s="16"/>
    </row>
    <row r="53" spans="1:10">
      <c r="A53" s="119" t="s">
        <v>176</v>
      </c>
      <c r="B53" s="120" t="s">
        <v>108</v>
      </c>
      <c r="C53" s="113"/>
      <c r="D53" s="113"/>
      <c r="E53" s="121" t="s">
        <v>177</v>
      </c>
      <c r="F53" s="385">
        <v>0</v>
      </c>
      <c r="G53" s="401"/>
      <c r="H53" s="385">
        <v>0</v>
      </c>
      <c r="I53" s="386"/>
      <c r="J53" s="16"/>
    </row>
    <row r="54" spans="1:10" ht="10.15" customHeight="1">
      <c r="A54" s="119"/>
      <c r="B54" s="120"/>
      <c r="C54" s="113"/>
      <c r="D54" s="113"/>
      <c r="E54" s="121"/>
      <c r="F54" s="387"/>
      <c r="G54" s="406"/>
      <c r="H54" s="387"/>
      <c r="I54" s="388"/>
      <c r="J54" s="16"/>
    </row>
    <row r="55" spans="1:10">
      <c r="A55" s="119" t="s">
        <v>178</v>
      </c>
      <c r="B55" s="120" t="s">
        <v>179</v>
      </c>
      <c r="C55" s="113"/>
      <c r="D55" s="113"/>
      <c r="E55" s="121" t="s">
        <v>180</v>
      </c>
      <c r="F55" s="385">
        <v>168929.21</v>
      </c>
      <c r="G55" s="401"/>
      <c r="H55" s="385">
        <v>596450.81000000006</v>
      </c>
      <c r="I55" s="386"/>
      <c r="J55" s="16"/>
    </row>
    <row r="56" spans="1:10">
      <c r="A56" s="112"/>
      <c r="B56" s="113"/>
      <c r="C56" s="120"/>
      <c r="D56" s="120"/>
      <c r="E56" s="121"/>
      <c r="F56" s="443"/>
      <c r="G56" s="444"/>
      <c r="H56" s="443"/>
      <c r="I56" s="454"/>
      <c r="J56" s="16"/>
    </row>
    <row r="57" spans="1:10" ht="13.5" thickBot="1">
      <c r="A57" s="112"/>
      <c r="B57" s="113"/>
      <c r="C57" s="119" t="s">
        <v>181</v>
      </c>
      <c r="D57" s="119"/>
      <c r="E57" s="126" t="s">
        <v>182</v>
      </c>
      <c r="F57" s="451">
        <f>F10+F33+F55</f>
        <v>29604707.84</v>
      </c>
      <c r="G57" s="452"/>
      <c r="H57" s="451">
        <f>H10+H33+H55</f>
        <v>30082833.380000003</v>
      </c>
      <c r="I57" s="458"/>
      <c r="J57" s="16"/>
    </row>
    <row r="58" spans="1:10">
      <c r="A58" s="112"/>
      <c r="B58" s="113"/>
      <c r="C58" s="113"/>
      <c r="D58" s="113"/>
      <c r="E58" s="113"/>
      <c r="F58" s="127"/>
      <c r="G58" s="127"/>
      <c r="H58" s="127"/>
      <c r="I58" s="127"/>
      <c r="J58" s="16"/>
    </row>
    <row r="59" spans="1:10">
      <c r="A59" s="64"/>
      <c r="B59" s="64"/>
      <c r="C59" s="64"/>
      <c r="D59" s="64"/>
      <c r="E59" s="64"/>
      <c r="F59" s="64"/>
      <c r="G59" s="64"/>
      <c r="H59" s="64"/>
      <c r="I59" s="64"/>
    </row>
  </sheetData>
  <mergeCells count="104"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1:B2"/>
    <mergeCell ref="A3:E3"/>
    <mergeCell ref="E6:E8"/>
    <mergeCell ref="H6:I8"/>
    <mergeCell ref="F6:G8"/>
    <mergeCell ref="C1:I2"/>
    <mergeCell ref="F9:G9"/>
    <mergeCell ref="F10:G10"/>
    <mergeCell ref="F11:G1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268" t="str">
        <f>Coordonnées!A1</f>
        <v>Synthèse des Comptes</v>
      </c>
      <c r="B1" s="269"/>
      <c r="C1" s="273" t="str">
        <f>Coordonnées!G1</f>
        <v>Administration communale de Lobbes</v>
      </c>
      <c r="D1" s="273"/>
      <c r="E1" s="273"/>
      <c r="F1" s="273"/>
      <c r="G1" s="273"/>
      <c r="H1" s="273"/>
      <c r="I1" s="273"/>
      <c r="J1" s="209" t="str">
        <f>Coordonnées!$U$1</f>
        <v>Code INS</v>
      </c>
      <c r="K1" s="247">
        <f>Coordonnées!$V$1</f>
        <v>56044</v>
      </c>
    </row>
    <row r="2" spans="1:11">
      <c r="A2" s="270"/>
      <c r="B2" s="271"/>
      <c r="C2" s="274"/>
      <c r="D2" s="274"/>
      <c r="E2" s="274"/>
      <c r="F2" s="274"/>
      <c r="G2" s="274"/>
      <c r="H2" s="274"/>
      <c r="I2" s="274"/>
      <c r="J2" s="210" t="str">
        <f>Coordonnées!$U$2</f>
        <v>Exercice:</v>
      </c>
      <c r="K2" s="248">
        <f>Coordonnées!$V$2</f>
        <v>2024</v>
      </c>
    </row>
    <row r="3" spans="1:11">
      <c r="A3" s="410" t="str">
        <f>Coordonnées!A3</f>
        <v>Modèle officiel généré par l'application eComptes © SPW Intérieur et Action Sociale</v>
      </c>
      <c r="B3" s="410"/>
      <c r="C3" s="410"/>
      <c r="D3" s="410"/>
      <c r="E3" s="410"/>
      <c r="F3" s="167"/>
      <c r="J3" s="182" t="str">
        <f>Coordonnées!$U$3</f>
        <v>Version:</v>
      </c>
      <c r="K3" s="249">
        <f>Coordonnées!$V$3</f>
        <v>2</v>
      </c>
    </row>
    <row r="4" spans="1:11" ht="13.5" thickBot="1"/>
    <row r="5" spans="1:11">
      <c r="A5" s="65"/>
      <c r="B5" s="93"/>
      <c r="C5" s="65"/>
      <c r="D5" s="94"/>
      <c r="E5" s="459" t="s">
        <v>41</v>
      </c>
      <c r="F5" s="462">
        <f>K2</f>
        <v>2024</v>
      </c>
      <c r="G5" s="463"/>
      <c r="H5" s="462">
        <f>F5-1</f>
        <v>2023</v>
      </c>
      <c r="I5" s="468"/>
    </row>
    <row r="6" spans="1:11">
      <c r="A6" s="95"/>
      <c r="B6" s="96"/>
      <c r="C6" s="93" t="s">
        <v>183</v>
      </c>
      <c r="D6" s="97"/>
      <c r="E6" s="460"/>
      <c r="F6" s="464"/>
      <c r="G6" s="465"/>
      <c r="H6" s="464"/>
      <c r="I6" s="469"/>
    </row>
    <row r="7" spans="1:11" ht="10.15" customHeight="1" thickBot="1">
      <c r="A7" s="95"/>
      <c r="B7" s="96"/>
      <c r="C7" s="97"/>
      <c r="D7" s="97"/>
      <c r="E7" s="461"/>
      <c r="F7" s="466"/>
      <c r="G7" s="467"/>
      <c r="H7" s="466"/>
      <c r="I7" s="470"/>
    </row>
    <row r="8" spans="1:11">
      <c r="A8" s="98" t="s">
        <v>184</v>
      </c>
      <c r="B8" s="99" t="s">
        <v>185</v>
      </c>
      <c r="C8" s="97"/>
      <c r="D8" s="97"/>
      <c r="E8" s="100" t="s">
        <v>186</v>
      </c>
      <c r="F8" s="473"/>
      <c r="G8" s="474"/>
      <c r="H8" s="473"/>
      <c r="I8" s="499"/>
    </row>
    <row r="9" spans="1:11">
      <c r="A9" s="95"/>
      <c r="B9" s="95" t="s">
        <v>50</v>
      </c>
      <c r="C9" s="101" t="s">
        <v>187</v>
      </c>
      <c r="D9" s="101"/>
      <c r="E9" s="102">
        <v>60</v>
      </c>
      <c r="F9" s="475">
        <v>421511.99</v>
      </c>
      <c r="G9" s="476"/>
      <c r="H9" s="475">
        <v>380636.05</v>
      </c>
      <c r="I9" s="500"/>
    </row>
    <row r="10" spans="1:11">
      <c r="A10" s="95"/>
      <c r="B10" s="95" t="s">
        <v>52</v>
      </c>
      <c r="C10" s="101" t="s">
        <v>188</v>
      </c>
      <c r="D10" s="101"/>
      <c r="E10" s="102">
        <v>61</v>
      </c>
      <c r="F10" s="475">
        <v>878242.41</v>
      </c>
      <c r="G10" s="476"/>
      <c r="H10" s="475">
        <v>762183.34</v>
      </c>
      <c r="I10" s="500"/>
    </row>
    <row r="11" spans="1:11">
      <c r="A11" s="95"/>
      <c r="B11" s="95" t="s">
        <v>54</v>
      </c>
      <c r="C11" s="101" t="s">
        <v>189</v>
      </c>
      <c r="D11" s="101"/>
      <c r="E11" s="103">
        <v>62</v>
      </c>
      <c r="F11" s="475">
        <v>3454663.87</v>
      </c>
      <c r="G11" s="476"/>
      <c r="H11" s="475">
        <v>3128953.54</v>
      </c>
      <c r="I11" s="500"/>
    </row>
    <row r="12" spans="1:11">
      <c r="A12" s="95"/>
      <c r="B12" s="95" t="s">
        <v>56</v>
      </c>
      <c r="C12" s="101" t="s">
        <v>190</v>
      </c>
      <c r="D12" s="101"/>
      <c r="E12" s="103">
        <v>63</v>
      </c>
      <c r="F12" s="475">
        <v>2352084.16</v>
      </c>
      <c r="G12" s="476"/>
      <c r="H12" s="475">
        <v>2161606.7400000002</v>
      </c>
      <c r="I12" s="500"/>
    </row>
    <row r="13" spans="1:11">
      <c r="A13" s="95"/>
      <c r="B13" s="95" t="s">
        <v>58</v>
      </c>
      <c r="C13" s="101" t="s">
        <v>191</v>
      </c>
      <c r="D13" s="101"/>
      <c r="E13" s="102">
        <v>64</v>
      </c>
      <c r="F13" s="475">
        <v>474421.88</v>
      </c>
      <c r="G13" s="476"/>
      <c r="H13" s="475">
        <v>525753.79</v>
      </c>
      <c r="I13" s="500"/>
    </row>
    <row r="14" spans="1:11">
      <c r="A14" s="95"/>
      <c r="B14" s="95" t="s">
        <v>60</v>
      </c>
      <c r="C14" s="101" t="s">
        <v>192</v>
      </c>
      <c r="D14" s="101"/>
      <c r="E14" s="102">
        <v>65</v>
      </c>
      <c r="F14" s="475">
        <f>SUM(F15:F17)</f>
        <v>135153.23000000001</v>
      </c>
      <c r="G14" s="476"/>
      <c r="H14" s="475">
        <f>SUM(H15:H17)</f>
        <v>85250.290000000008</v>
      </c>
      <c r="I14" s="500"/>
    </row>
    <row r="15" spans="1:11">
      <c r="A15" s="95"/>
      <c r="B15" s="95" t="s">
        <v>186</v>
      </c>
      <c r="C15" s="101" t="s">
        <v>193</v>
      </c>
      <c r="D15" s="101"/>
      <c r="E15" s="102" t="s">
        <v>194</v>
      </c>
      <c r="F15" s="475">
        <v>132840.76</v>
      </c>
      <c r="G15" s="476"/>
      <c r="H15" s="475">
        <v>84023.41</v>
      </c>
      <c r="I15" s="500"/>
    </row>
    <row r="16" spans="1:11">
      <c r="A16" s="95"/>
      <c r="B16" s="95"/>
      <c r="C16" s="101" t="s">
        <v>195</v>
      </c>
      <c r="D16" s="101"/>
      <c r="E16" s="102">
        <v>657</v>
      </c>
      <c r="F16" s="477">
        <v>1250.58</v>
      </c>
      <c r="G16" s="478"/>
      <c r="H16" s="477">
        <v>222.1</v>
      </c>
      <c r="I16" s="501"/>
    </row>
    <row r="17" spans="1:9">
      <c r="A17" s="95"/>
      <c r="B17" s="95"/>
      <c r="C17" s="101" t="s">
        <v>196</v>
      </c>
      <c r="D17" s="101"/>
      <c r="E17" s="102">
        <v>658</v>
      </c>
      <c r="F17" s="475">
        <v>1061.8900000000001</v>
      </c>
      <c r="G17" s="476"/>
      <c r="H17" s="475">
        <v>1004.78</v>
      </c>
      <c r="I17" s="500"/>
    </row>
    <row r="18" spans="1:9" ht="10.15" customHeight="1">
      <c r="A18" s="95"/>
      <c r="B18" s="96"/>
      <c r="C18" s="101"/>
      <c r="D18" s="101"/>
      <c r="E18" s="102"/>
      <c r="F18" s="475"/>
      <c r="G18" s="476"/>
      <c r="H18" s="475"/>
      <c r="I18" s="500"/>
    </row>
    <row r="19" spans="1:9">
      <c r="A19" s="98" t="s">
        <v>197</v>
      </c>
      <c r="B19" s="99" t="s">
        <v>198</v>
      </c>
      <c r="C19" s="97"/>
      <c r="D19" s="97"/>
      <c r="E19" s="102" t="s">
        <v>199</v>
      </c>
      <c r="F19" s="385">
        <f>SUM(F9:F14)</f>
        <v>7716077.54</v>
      </c>
      <c r="G19" s="479"/>
      <c r="H19" s="385">
        <f>SUM(H9:H14)</f>
        <v>7044383.75</v>
      </c>
      <c r="I19" s="386"/>
    </row>
    <row r="20" spans="1:9" ht="10.15" customHeight="1">
      <c r="A20" s="95"/>
      <c r="B20" s="96"/>
      <c r="C20" s="101"/>
      <c r="D20" s="101"/>
      <c r="E20" s="102"/>
      <c r="F20" s="480"/>
      <c r="G20" s="481"/>
      <c r="H20" s="480"/>
      <c r="I20" s="502"/>
    </row>
    <row r="21" spans="1:9">
      <c r="A21" s="98" t="s">
        <v>72</v>
      </c>
      <c r="B21" s="104" t="s">
        <v>200</v>
      </c>
      <c r="C21" s="105"/>
      <c r="D21" s="105"/>
      <c r="E21" s="102" t="s">
        <v>186</v>
      </c>
      <c r="F21" s="482">
        <f>IF(Charges!F19&lt;Produits!F19,Produits!F19-Charges!F19,0)</f>
        <v>555645.32999999914</v>
      </c>
      <c r="G21" s="483"/>
      <c r="H21" s="482">
        <f>IF(Charges!H19&lt;Produits!H19,Produits!H19-Charges!H19,0)</f>
        <v>1234582.8100000005</v>
      </c>
      <c r="I21" s="503"/>
    </row>
    <row r="22" spans="1:9" ht="10.15" customHeight="1">
      <c r="A22" s="98"/>
      <c r="B22" s="104"/>
      <c r="C22" s="105"/>
      <c r="D22" s="105"/>
      <c r="E22" s="102"/>
      <c r="F22" s="484"/>
      <c r="G22" s="485"/>
      <c r="H22" s="484"/>
      <c r="I22" s="504"/>
    </row>
    <row r="23" spans="1:9">
      <c r="A23" s="98" t="s">
        <v>78</v>
      </c>
      <c r="B23" s="471" t="s">
        <v>290</v>
      </c>
      <c r="C23" s="471"/>
      <c r="D23" s="472"/>
      <c r="E23" s="103" t="s">
        <v>201</v>
      </c>
      <c r="F23" s="477"/>
      <c r="G23" s="478"/>
      <c r="H23" s="477"/>
      <c r="I23" s="501"/>
    </row>
    <row r="24" spans="1:9">
      <c r="A24" s="95"/>
      <c r="B24" s="471"/>
      <c r="C24" s="471"/>
      <c r="D24" s="472"/>
      <c r="E24" s="102"/>
      <c r="F24" s="477"/>
      <c r="G24" s="478"/>
      <c r="H24" s="477"/>
      <c r="I24" s="501"/>
    </row>
    <row r="25" spans="1:9">
      <c r="A25" s="95"/>
      <c r="B25" s="95" t="s">
        <v>50</v>
      </c>
      <c r="C25" s="101" t="s">
        <v>202</v>
      </c>
      <c r="D25" s="101"/>
      <c r="E25" s="102">
        <v>660</v>
      </c>
      <c r="F25" s="475">
        <v>975066.25</v>
      </c>
      <c r="G25" s="476"/>
      <c r="H25" s="475">
        <v>952812.69</v>
      </c>
      <c r="I25" s="500"/>
    </row>
    <row r="26" spans="1:9">
      <c r="A26" s="95"/>
      <c r="B26" s="95" t="s">
        <v>52</v>
      </c>
      <c r="C26" s="101" t="s">
        <v>203</v>
      </c>
      <c r="D26" s="101"/>
      <c r="E26" s="102">
        <v>661</v>
      </c>
      <c r="F26" s="475">
        <v>0</v>
      </c>
      <c r="G26" s="476"/>
      <c r="H26" s="475">
        <v>0</v>
      </c>
      <c r="I26" s="500"/>
    </row>
    <row r="27" spans="1:9">
      <c r="A27" s="95"/>
      <c r="B27" s="95" t="s">
        <v>54</v>
      </c>
      <c r="C27" s="101" t="s">
        <v>204</v>
      </c>
      <c r="D27" s="101"/>
      <c r="E27" s="103" t="s">
        <v>205</v>
      </c>
      <c r="F27" s="475">
        <v>0</v>
      </c>
      <c r="G27" s="476"/>
      <c r="H27" s="475">
        <v>0</v>
      </c>
      <c r="I27" s="500"/>
    </row>
    <row r="28" spans="1:9">
      <c r="A28" s="95"/>
      <c r="B28" s="95" t="s">
        <v>56</v>
      </c>
      <c r="C28" s="101" t="s">
        <v>206</v>
      </c>
      <c r="D28" s="101"/>
      <c r="E28" s="102"/>
      <c r="F28" s="477"/>
      <c r="G28" s="478"/>
      <c r="H28" s="477"/>
      <c r="I28" s="501"/>
    </row>
    <row r="29" spans="1:9">
      <c r="A29" s="95"/>
      <c r="B29" s="95"/>
      <c r="C29" s="101" t="s">
        <v>207</v>
      </c>
      <c r="D29" s="101"/>
      <c r="E29" s="102">
        <v>665</v>
      </c>
      <c r="F29" s="475">
        <v>56421.72</v>
      </c>
      <c r="G29" s="476"/>
      <c r="H29" s="475">
        <v>56307.25</v>
      </c>
      <c r="I29" s="500"/>
    </row>
    <row r="30" spans="1:9">
      <c r="A30" s="95"/>
      <c r="B30" s="95" t="s">
        <v>58</v>
      </c>
      <c r="C30" s="101" t="s">
        <v>208</v>
      </c>
      <c r="D30" s="101"/>
      <c r="E30" s="102">
        <v>666</v>
      </c>
      <c r="F30" s="475">
        <v>213712.11</v>
      </c>
      <c r="G30" s="476"/>
      <c r="H30" s="475">
        <v>0</v>
      </c>
      <c r="I30" s="500"/>
    </row>
    <row r="31" spans="1:9">
      <c r="A31" s="95"/>
      <c r="B31" s="95" t="s">
        <v>60</v>
      </c>
      <c r="C31" s="101" t="s">
        <v>209</v>
      </c>
      <c r="D31" s="101"/>
      <c r="E31" s="102" t="s">
        <v>186</v>
      </c>
      <c r="F31" s="477"/>
      <c r="G31" s="478"/>
      <c r="H31" s="477"/>
      <c r="I31" s="501"/>
    </row>
    <row r="32" spans="1:9">
      <c r="A32" s="95"/>
      <c r="B32" s="95"/>
      <c r="C32" s="101" t="s">
        <v>210</v>
      </c>
      <c r="D32" s="101"/>
      <c r="E32" s="102">
        <v>667</v>
      </c>
      <c r="F32" s="475">
        <v>12655.47</v>
      </c>
      <c r="G32" s="476"/>
      <c r="H32" s="475">
        <v>21752.400000000001</v>
      </c>
      <c r="I32" s="500"/>
    </row>
    <row r="33" spans="1:9" ht="10.15" customHeight="1">
      <c r="A33" s="95"/>
      <c r="B33" s="96"/>
      <c r="C33" s="101"/>
      <c r="D33" s="101"/>
      <c r="E33" s="102"/>
      <c r="F33" s="475"/>
      <c r="G33" s="476"/>
      <c r="H33" s="475"/>
      <c r="I33" s="500"/>
    </row>
    <row r="34" spans="1:9">
      <c r="A34" s="98" t="s">
        <v>83</v>
      </c>
      <c r="B34" s="99" t="s">
        <v>211</v>
      </c>
      <c r="C34" s="97"/>
      <c r="D34" s="97"/>
      <c r="E34" s="102">
        <v>66</v>
      </c>
      <c r="F34" s="385">
        <f>SUM(F25:F32)</f>
        <v>1257855.55</v>
      </c>
      <c r="G34" s="479"/>
      <c r="H34" s="385">
        <f>SUM(H25:H32)</f>
        <v>1030872.34</v>
      </c>
      <c r="I34" s="386"/>
    </row>
    <row r="35" spans="1:9" ht="10.15" customHeight="1">
      <c r="A35" s="98"/>
      <c r="B35" s="99"/>
      <c r="C35" s="97"/>
      <c r="D35" s="97"/>
      <c r="E35" s="102"/>
      <c r="F35" s="486"/>
      <c r="G35" s="487"/>
      <c r="H35" s="486"/>
      <c r="I35" s="505"/>
    </row>
    <row r="36" spans="1:9">
      <c r="A36" s="98" t="s">
        <v>212</v>
      </c>
      <c r="B36" s="99" t="s">
        <v>213</v>
      </c>
      <c r="C36" s="101"/>
      <c r="D36" s="101"/>
      <c r="E36" s="102" t="s">
        <v>214</v>
      </c>
      <c r="F36" s="385">
        <f>F19+F34</f>
        <v>8973933.0899999999</v>
      </c>
      <c r="G36" s="479"/>
      <c r="H36" s="385">
        <f>H19+H34</f>
        <v>8075256.0899999999</v>
      </c>
      <c r="I36" s="386"/>
    </row>
    <row r="37" spans="1:9" ht="10.15" customHeight="1">
      <c r="A37" s="98"/>
      <c r="B37" s="99"/>
      <c r="C37" s="101"/>
      <c r="D37" s="101"/>
      <c r="E37" s="102"/>
      <c r="F37" s="486"/>
      <c r="G37" s="487"/>
      <c r="H37" s="486"/>
      <c r="I37" s="505"/>
    </row>
    <row r="38" spans="1:9">
      <c r="A38" s="98" t="s">
        <v>92</v>
      </c>
      <c r="B38" s="99" t="s">
        <v>215</v>
      </c>
      <c r="C38" s="101"/>
      <c r="D38" s="101"/>
      <c r="E38" s="102" t="s">
        <v>186</v>
      </c>
      <c r="F38" s="488">
        <f>IF(Charges!F36&lt;Produits!F33,Produits!F33-Charges!F36,0)</f>
        <v>92893.879999998957</v>
      </c>
      <c r="G38" s="489"/>
      <c r="H38" s="488">
        <f>IF(Charges!H36&lt;Produits!H33,Produits!H33-Charges!H36,0)</f>
        <v>1372052.370000001</v>
      </c>
      <c r="I38" s="506"/>
    </row>
    <row r="39" spans="1:9" ht="10.15" customHeight="1">
      <c r="A39" s="98"/>
      <c r="B39" s="99"/>
      <c r="C39" s="101"/>
      <c r="D39" s="101"/>
      <c r="E39" s="102"/>
      <c r="F39" s="490"/>
      <c r="G39" s="491"/>
      <c r="H39" s="490"/>
      <c r="I39" s="507"/>
    </row>
    <row r="40" spans="1:9">
      <c r="A40" s="98" t="s">
        <v>107</v>
      </c>
      <c r="B40" s="99" t="s">
        <v>216</v>
      </c>
      <c r="C40" s="101"/>
      <c r="D40" s="101"/>
      <c r="E40" s="102"/>
      <c r="F40" s="477"/>
      <c r="G40" s="478"/>
      <c r="H40" s="477"/>
      <c r="I40" s="501"/>
    </row>
    <row r="41" spans="1:9">
      <c r="A41" s="98"/>
      <c r="B41" s="95" t="s">
        <v>50</v>
      </c>
      <c r="C41" s="101" t="s">
        <v>217</v>
      </c>
      <c r="D41" s="101"/>
      <c r="E41" s="102">
        <v>671</v>
      </c>
      <c r="F41" s="475">
        <v>92070.79</v>
      </c>
      <c r="G41" s="476"/>
      <c r="H41" s="475">
        <v>85621.440000000002</v>
      </c>
      <c r="I41" s="500"/>
    </row>
    <row r="42" spans="1:9">
      <c r="A42" s="98"/>
      <c r="B42" s="95" t="s">
        <v>52</v>
      </c>
      <c r="C42" s="101" t="s">
        <v>218</v>
      </c>
      <c r="D42" s="101"/>
      <c r="E42" s="102">
        <v>672</v>
      </c>
      <c r="F42" s="475">
        <v>0</v>
      </c>
      <c r="G42" s="476"/>
      <c r="H42" s="475">
        <v>0</v>
      </c>
      <c r="I42" s="500"/>
    </row>
    <row r="43" spans="1:9">
      <c r="A43" s="98"/>
      <c r="B43" s="95" t="s">
        <v>54</v>
      </c>
      <c r="C43" s="101" t="s">
        <v>219</v>
      </c>
      <c r="D43" s="101"/>
      <c r="E43" s="102">
        <v>673</v>
      </c>
      <c r="F43" s="475">
        <v>0</v>
      </c>
      <c r="G43" s="476"/>
      <c r="H43" s="475">
        <v>0</v>
      </c>
      <c r="I43" s="500"/>
    </row>
    <row r="44" spans="1:9" s="25" customFormat="1" ht="18.600000000000001" customHeight="1">
      <c r="A44" s="106"/>
      <c r="B44" s="107"/>
      <c r="C44" s="105" t="s">
        <v>220</v>
      </c>
      <c r="D44" s="108"/>
      <c r="E44" s="109">
        <v>67</v>
      </c>
      <c r="F44" s="492">
        <f>SUM(F41:F43)</f>
        <v>92070.79</v>
      </c>
      <c r="G44" s="493"/>
      <c r="H44" s="492">
        <f>SUM(H41:H43)</f>
        <v>85621.440000000002</v>
      </c>
      <c r="I44" s="512"/>
    </row>
    <row r="45" spans="1:9" ht="10.15" customHeight="1">
      <c r="A45" s="98"/>
      <c r="B45" s="110"/>
      <c r="C45" s="105"/>
      <c r="D45" s="105"/>
      <c r="E45" s="102"/>
      <c r="F45" s="387"/>
      <c r="G45" s="494"/>
      <c r="H45" s="387"/>
      <c r="I45" s="388"/>
    </row>
    <row r="46" spans="1:9">
      <c r="A46" s="98" t="s">
        <v>110</v>
      </c>
      <c r="B46" s="99" t="s">
        <v>221</v>
      </c>
      <c r="C46" s="101"/>
      <c r="D46" s="101"/>
      <c r="E46" s="102"/>
      <c r="F46" s="477"/>
      <c r="G46" s="478"/>
      <c r="H46" s="477"/>
      <c r="I46" s="501"/>
    </row>
    <row r="47" spans="1:9">
      <c r="A47" s="98"/>
      <c r="B47" s="95" t="s">
        <v>50</v>
      </c>
      <c r="C47" s="101" t="s">
        <v>222</v>
      </c>
      <c r="D47" s="101"/>
      <c r="E47" s="102">
        <v>685</v>
      </c>
      <c r="F47" s="475">
        <v>200000</v>
      </c>
      <c r="G47" s="476"/>
      <c r="H47" s="475">
        <v>200000</v>
      </c>
      <c r="I47" s="500"/>
    </row>
    <row r="48" spans="1:9">
      <c r="A48" s="98"/>
      <c r="B48" s="95" t="s">
        <v>52</v>
      </c>
      <c r="C48" s="101" t="s">
        <v>223</v>
      </c>
      <c r="D48" s="101"/>
      <c r="E48" s="102">
        <v>686</v>
      </c>
      <c r="F48" s="475">
        <v>32749.27</v>
      </c>
      <c r="G48" s="476"/>
      <c r="H48" s="475">
        <v>2017371.06</v>
      </c>
      <c r="I48" s="500"/>
    </row>
    <row r="49" spans="1:9" ht="18.600000000000001" customHeight="1">
      <c r="A49" s="98"/>
      <c r="B49" s="110"/>
      <c r="C49" s="105" t="s">
        <v>224</v>
      </c>
      <c r="D49" s="105"/>
      <c r="E49" s="102">
        <v>68</v>
      </c>
      <c r="F49" s="385">
        <f>SUM(F47:F48)</f>
        <v>232749.27</v>
      </c>
      <c r="G49" s="479"/>
      <c r="H49" s="385">
        <f>SUM(H47:H48)</f>
        <v>2217371.06</v>
      </c>
      <c r="I49" s="386"/>
    </row>
    <row r="50" spans="1:9" ht="10.15" customHeight="1">
      <c r="A50" s="98"/>
      <c r="B50" s="110"/>
      <c r="C50" s="105"/>
      <c r="D50" s="105"/>
      <c r="E50" s="102"/>
      <c r="F50" s="387"/>
      <c r="G50" s="494"/>
      <c r="H50" s="387"/>
      <c r="I50" s="388"/>
    </row>
    <row r="51" spans="1:9">
      <c r="A51" s="98" t="s">
        <v>117</v>
      </c>
      <c r="B51" s="471" t="s">
        <v>288</v>
      </c>
      <c r="C51" s="471"/>
      <c r="D51" s="472"/>
      <c r="E51" s="102"/>
      <c r="F51" s="477"/>
      <c r="G51" s="478"/>
      <c r="H51" s="477"/>
      <c r="I51" s="501"/>
    </row>
    <row r="52" spans="1:9">
      <c r="A52" s="98"/>
      <c r="B52" s="471"/>
      <c r="C52" s="471"/>
      <c r="D52" s="472"/>
      <c r="E52" s="102" t="s">
        <v>225</v>
      </c>
      <c r="F52" s="495">
        <f>F44+F49</f>
        <v>324820.06</v>
      </c>
      <c r="G52" s="496"/>
      <c r="H52" s="495">
        <f>H44+H49</f>
        <v>2302992.5</v>
      </c>
      <c r="I52" s="511"/>
    </row>
    <row r="53" spans="1:9" ht="10.15" customHeight="1">
      <c r="A53" s="98"/>
      <c r="B53" s="99"/>
      <c r="C53" s="101"/>
      <c r="D53" s="101"/>
      <c r="E53" s="102"/>
      <c r="F53" s="486"/>
      <c r="G53" s="487"/>
      <c r="H53" s="486"/>
      <c r="I53" s="505"/>
    </row>
    <row r="54" spans="1:9">
      <c r="A54" s="98" t="s">
        <v>226</v>
      </c>
      <c r="B54" s="99" t="s">
        <v>227</v>
      </c>
      <c r="C54" s="101"/>
      <c r="D54" s="105"/>
      <c r="E54" s="102"/>
      <c r="F54" s="482">
        <f>IF(Charges!F52&lt;Produits!F51,Produits!F51-Charges!F52,0)</f>
        <v>950012.45</v>
      </c>
      <c r="G54" s="483"/>
      <c r="H54" s="482">
        <f>IF(Charges!H52&lt;Produits!H51,Produits!H51-Charges!H52,0)</f>
        <v>0</v>
      </c>
      <c r="I54" s="503"/>
    </row>
    <row r="55" spans="1:9" ht="10.15" customHeight="1">
      <c r="A55" s="98"/>
      <c r="B55" s="110"/>
      <c r="C55" s="101"/>
      <c r="D55" s="105"/>
      <c r="E55" s="102"/>
      <c r="F55" s="486"/>
      <c r="G55" s="487"/>
      <c r="H55" s="486"/>
      <c r="I55" s="505"/>
    </row>
    <row r="56" spans="1:9">
      <c r="A56" s="98" t="s">
        <v>228</v>
      </c>
      <c r="B56" s="99" t="s">
        <v>229</v>
      </c>
      <c r="C56" s="101"/>
      <c r="D56" s="105"/>
      <c r="E56" s="102"/>
      <c r="F56" s="385">
        <f>F36+F52</f>
        <v>9298753.1500000004</v>
      </c>
      <c r="G56" s="479"/>
      <c r="H56" s="385">
        <f>H36+H52</f>
        <v>10378248.59</v>
      </c>
      <c r="I56" s="386"/>
    </row>
    <row r="57" spans="1:9" ht="10.15" customHeight="1">
      <c r="A57" s="98"/>
      <c r="B57" s="110"/>
      <c r="C57" s="101"/>
      <c r="D57" s="101"/>
      <c r="E57" s="102"/>
      <c r="F57" s="486"/>
      <c r="G57" s="487"/>
      <c r="H57" s="486"/>
      <c r="I57" s="505"/>
    </row>
    <row r="58" spans="1:9">
      <c r="A58" s="98" t="s">
        <v>230</v>
      </c>
      <c r="B58" s="99" t="s">
        <v>231</v>
      </c>
      <c r="C58" s="101"/>
      <c r="D58" s="101"/>
      <c r="E58" s="102"/>
      <c r="F58" s="482">
        <f>IF(Charges!F56&lt;Produits!F55,Produits!F55-Charges!F56,0)</f>
        <v>1042906.3299999982</v>
      </c>
      <c r="G58" s="483"/>
      <c r="H58" s="482">
        <f>IF(Charges!H56&lt;Produits!H55,Produits!H55-Charges!H56,0)</f>
        <v>1221559.25</v>
      </c>
      <c r="I58" s="503"/>
    </row>
    <row r="59" spans="1:9" ht="10.15" customHeight="1">
      <c r="A59" s="98"/>
      <c r="B59" s="99"/>
      <c r="C59" s="101"/>
      <c r="D59" s="101"/>
      <c r="E59" s="102"/>
      <c r="F59" s="484"/>
      <c r="G59" s="485"/>
      <c r="H59" s="484"/>
      <c r="I59" s="504"/>
    </row>
    <row r="60" spans="1:9">
      <c r="A60" s="98" t="s">
        <v>232</v>
      </c>
      <c r="B60" s="99" t="s">
        <v>233</v>
      </c>
      <c r="C60" s="101"/>
      <c r="D60" s="101"/>
      <c r="E60" s="102"/>
      <c r="F60" s="477"/>
      <c r="G60" s="478"/>
      <c r="H60" s="477"/>
      <c r="I60" s="501"/>
    </row>
    <row r="61" spans="1:9">
      <c r="A61" s="98"/>
      <c r="B61" s="95" t="s">
        <v>50</v>
      </c>
      <c r="C61" s="101" t="s">
        <v>234</v>
      </c>
      <c r="D61" s="101"/>
      <c r="E61" s="102">
        <v>69201</v>
      </c>
      <c r="F61" s="475">
        <v>92893.88</v>
      </c>
      <c r="G61" s="476"/>
      <c r="H61" s="475">
        <v>1372052.37</v>
      </c>
      <c r="I61" s="500"/>
    </row>
    <row r="62" spans="1:9">
      <c r="A62" s="98"/>
      <c r="B62" s="95" t="s">
        <v>52</v>
      </c>
      <c r="C62" s="101" t="s">
        <v>235</v>
      </c>
      <c r="D62" s="101"/>
      <c r="E62" s="102">
        <v>69202</v>
      </c>
      <c r="F62" s="475">
        <v>950012.45</v>
      </c>
      <c r="G62" s="476"/>
      <c r="H62" s="475">
        <v>0</v>
      </c>
      <c r="I62" s="500"/>
    </row>
    <row r="63" spans="1:9" ht="18.600000000000001" customHeight="1">
      <c r="A63" s="98"/>
      <c r="B63" s="110"/>
      <c r="C63" s="105" t="s">
        <v>236</v>
      </c>
      <c r="D63" s="105"/>
      <c r="E63" s="102">
        <v>69</v>
      </c>
      <c r="F63" s="482">
        <f>SUM(F61:F62)</f>
        <v>1042906.33</v>
      </c>
      <c r="G63" s="483"/>
      <c r="H63" s="508">
        <f>SUM(H61:H62)</f>
        <v>1372052.37</v>
      </c>
      <c r="I63" s="509"/>
    </row>
    <row r="64" spans="1:9" ht="10.15" customHeight="1">
      <c r="A64" s="98"/>
      <c r="B64" s="110"/>
      <c r="C64" s="101"/>
      <c r="D64" s="101"/>
      <c r="E64" s="102"/>
      <c r="F64" s="486"/>
      <c r="G64" s="487"/>
      <c r="H64" s="486"/>
      <c r="I64" s="505"/>
    </row>
    <row r="65" spans="1:9" ht="13.5" thickBot="1">
      <c r="A65" s="98" t="s">
        <v>237</v>
      </c>
      <c r="B65" s="99" t="s">
        <v>238</v>
      </c>
      <c r="C65" s="101"/>
      <c r="D65" s="101"/>
      <c r="E65" s="111"/>
      <c r="F65" s="497">
        <f>F56+F63</f>
        <v>10341659.48</v>
      </c>
      <c r="G65" s="498"/>
      <c r="H65" s="497">
        <f>H56+H63</f>
        <v>11750300.960000001</v>
      </c>
      <c r="I65" s="510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4"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1" ht="13.15" customHeight="1">
      <c r="A1" s="268" t="str">
        <f>Coordonnées!A1</f>
        <v>Synthèse des Comptes</v>
      </c>
      <c r="B1" s="269"/>
      <c r="C1" s="273" t="str">
        <f>Coordonnées!G1</f>
        <v>Administration communale de Lobbes</v>
      </c>
      <c r="D1" s="273"/>
      <c r="E1" s="273"/>
      <c r="F1" s="273"/>
      <c r="G1" s="273"/>
      <c r="H1" s="273"/>
      <c r="I1" s="273"/>
      <c r="J1" s="209" t="str">
        <f>Coordonnées!$U$1</f>
        <v>Code INS</v>
      </c>
      <c r="K1" s="247">
        <f>Coordonnées!$V$1</f>
        <v>56044</v>
      </c>
    </row>
    <row r="2" spans="1:11">
      <c r="A2" s="270"/>
      <c r="B2" s="271"/>
      <c r="C2" s="274"/>
      <c r="D2" s="274"/>
      <c r="E2" s="274"/>
      <c r="F2" s="274"/>
      <c r="G2" s="274"/>
      <c r="H2" s="274"/>
      <c r="I2" s="274"/>
      <c r="J2" s="210" t="str">
        <f>Coordonnées!$U$2</f>
        <v>Exercice:</v>
      </c>
      <c r="K2" s="248">
        <f>Coordonnées!$V$2</f>
        <v>2024</v>
      </c>
    </row>
    <row r="3" spans="1:11">
      <c r="A3" s="428" t="str">
        <f>Coordonnées!A3</f>
        <v>Modèle officiel généré par l'application eComptes © SPW Intérieur et Action Sociale</v>
      </c>
      <c r="B3" s="428"/>
      <c r="C3" s="428"/>
      <c r="D3" s="428"/>
      <c r="E3" s="428"/>
      <c r="F3" s="167"/>
      <c r="J3" s="182" t="str">
        <f>Coordonnées!$U$3</f>
        <v>Version:</v>
      </c>
      <c r="K3" s="249">
        <f>Coordonnées!$V$3</f>
        <v>2</v>
      </c>
    </row>
    <row r="4" spans="1:11" ht="13.5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1">
      <c r="A5" s="74"/>
      <c r="B5" s="75"/>
      <c r="C5" s="76"/>
      <c r="D5" s="76"/>
      <c r="E5" s="517" t="s">
        <v>41</v>
      </c>
      <c r="F5" s="519">
        <f>K2</f>
        <v>2024</v>
      </c>
      <c r="G5" s="520"/>
      <c r="H5" s="525">
        <f>F5-1</f>
        <v>2023</v>
      </c>
      <c r="I5" s="526"/>
      <c r="J5" s="21"/>
    </row>
    <row r="6" spans="1:11">
      <c r="A6" s="77" t="s">
        <v>183</v>
      </c>
      <c r="B6" s="78"/>
      <c r="C6" s="78"/>
      <c r="D6" s="78"/>
      <c r="E6" s="518"/>
      <c r="F6" s="521"/>
      <c r="G6" s="522"/>
      <c r="H6" s="527"/>
      <c r="I6" s="528"/>
      <c r="J6" s="22"/>
    </row>
    <row r="7" spans="1:11" ht="11.45" customHeight="1" thickBot="1">
      <c r="A7" s="79"/>
      <c r="B7" s="75"/>
      <c r="C7" s="75"/>
      <c r="D7" s="75"/>
      <c r="E7" s="518"/>
      <c r="F7" s="523"/>
      <c r="G7" s="524"/>
      <c r="H7" s="529"/>
      <c r="I7" s="530"/>
      <c r="J7" s="22"/>
    </row>
    <row r="8" spans="1:11">
      <c r="A8" s="80" t="s">
        <v>239</v>
      </c>
      <c r="B8" s="81" t="s">
        <v>240</v>
      </c>
      <c r="C8" s="75"/>
      <c r="D8" s="75"/>
      <c r="E8" s="82" t="s">
        <v>186</v>
      </c>
      <c r="F8" s="531"/>
      <c r="G8" s="532"/>
      <c r="H8" s="552"/>
      <c r="I8" s="553"/>
      <c r="J8" s="21"/>
    </row>
    <row r="9" spans="1:11">
      <c r="A9" s="79"/>
      <c r="B9" s="83" t="s">
        <v>131</v>
      </c>
      <c r="C9" s="84" t="s">
        <v>241</v>
      </c>
      <c r="D9" s="84"/>
      <c r="E9" s="85">
        <v>70</v>
      </c>
      <c r="F9" s="533">
        <v>4420357.42</v>
      </c>
      <c r="G9" s="534"/>
      <c r="H9" s="554">
        <v>4790432.04</v>
      </c>
      <c r="I9" s="555"/>
      <c r="J9" s="21"/>
    </row>
    <row r="10" spans="1:11">
      <c r="A10" s="79"/>
      <c r="B10" s="83" t="s">
        <v>133</v>
      </c>
      <c r="C10" s="84" t="s">
        <v>242</v>
      </c>
      <c r="D10" s="84"/>
      <c r="E10" s="85">
        <v>71</v>
      </c>
      <c r="F10" s="533">
        <v>399951.83</v>
      </c>
      <c r="G10" s="534"/>
      <c r="H10" s="554">
        <v>429518.55</v>
      </c>
      <c r="I10" s="555"/>
      <c r="J10" s="21"/>
    </row>
    <row r="11" spans="1:11">
      <c r="A11" s="79"/>
      <c r="B11" s="83" t="s">
        <v>135</v>
      </c>
      <c r="C11" s="84" t="s">
        <v>243</v>
      </c>
      <c r="D11" s="84"/>
      <c r="E11" s="86"/>
      <c r="F11" s="533"/>
      <c r="G11" s="534"/>
      <c r="H11" s="554"/>
      <c r="I11" s="555"/>
      <c r="J11" s="21"/>
    </row>
    <row r="12" spans="1:11">
      <c r="A12" s="79"/>
      <c r="B12" s="83"/>
      <c r="C12" s="84" t="s">
        <v>244</v>
      </c>
      <c r="D12" s="84"/>
      <c r="E12" s="85" t="s">
        <v>245</v>
      </c>
      <c r="F12" s="533">
        <v>3234364.55</v>
      </c>
      <c r="G12" s="534"/>
      <c r="H12" s="554">
        <v>2881947.07</v>
      </c>
      <c r="I12" s="555"/>
      <c r="J12" s="21"/>
    </row>
    <row r="13" spans="1:11">
      <c r="A13" s="79"/>
      <c r="B13" s="83" t="s">
        <v>146</v>
      </c>
      <c r="C13" s="84" t="s">
        <v>246</v>
      </c>
      <c r="D13" s="84"/>
      <c r="E13" s="85">
        <v>74</v>
      </c>
      <c r="F13" s="533">
        <v>56421.72</v>
      </c>
      <c r="G13" s="534"/>
      <c r="H13" s="554">
        <v>56307.25</v>
      </c>
      <c r="I13" s="555"/>
      <c r="J13" s="21"/>
    </row>
    <row r="14" spans="1:11">
      <c r="A14" s="79"/>
      <c r="B14" s="83" t="s">
        <v>159</v>
      </c>
      <c r="C14" s="84" t="s">
        <v>247</v>
      </c>
      <c r="D14" s="84"/>
      <c r="E14" s="85">
        <v>75</v>
      </c>
      <c r="F14" s="535">
        <f>SUM(F16:F17)</f>
        <v>160627.34999999998</v>
      </c>
      <c r="G14" s="536"/>
      <c r="H14" s="556">
        <f>SUM(H16:H17)</f>
        <v>120761.65</v>
      </c>
      <c r="I14" s="557"/>
      <c r="J14" s="21"/>
    </row>
    <row r="15" spans="1:11">
      <c r="A15" s="79"/>
      <c r="B15" s="83" t="s">
        <v>186</v>
      </c>
      <c r="C15" s="84" t="s">
        <v>248</v>
      </c>
      <c r="D15" s="84"/>
      <c r="E15" s="85"/>
      <c r="F15" s="537"/>
      <c r="G15" s="538"/>
      <c r="H15" s="558"/>
      <c r="I15" s="559"/>
      <c r="J15" s="21"/>
    </row>
    <row r="16" spans="1:11">
      <c r="A16" s="79"/>
      <c r="B16" s="83"/>
      <c r="C16" s="84" t="s">
        <v>249</v>
      </c>
      <c r="D16" s="84"/>
      <c r="E16" s="85" t="s">
        <v>250</v>
      </c>
      <c r="F16" s="533">
        <v>17280.740000000002</v>
      </c>
      <c r="G16" s="534"/>
      <c r="H16" s="554">
        <v>18597.11</v>
      </c>
      <c r="I16" s="555"/>
      <c r="J16" s="21"/>
    </row>
    <row r="17" spans="1:10">
      <c r="A17" s="79"/>
      <c r="B17" s="83"/>
      <c r="C17" s="84" t="s">
        <v>251</v>
      </c>
      <c r="D17" s="84"/>
      <c r="E17" s="85" t="s">
        <v>252</v>
      </c>
      <c r="F17" s="533">
        <v>143346.60999999999</v>
      </c>
      <c r="G17" s="534"/>
      <c r="H17" s="554">
        <v>102164.54</v>
      </c>
      <c r="I17" s="555"/>
      <c r="J17" s="21"/>
    </row>
    <row r="18" spans="1:10" ht="10.15" customHeight="1">
      <c r="A18" s="79"/>
      <c r="B18" s="75"/>
      <c r="C18" s="84"/>
      <c r="D18" s="84"/>
      <c r="E18" s="85"/>
      <c r="F18" s="533"/>
      <c r="G18" s="534"/>
      <c r="H18" s="554"/>
      <c r="I18" s="555"/>
      <c r="J18" s="21"/>
    </row>
    <row r="19" spans="1:10">
      <c r="A19" s="80" t="s">
        <v>127</v>
      </c>
      <c r="B19" s="81" t="s">
        <v>253</v>
      </c>
      <c r="C19" s="75"/>
      <c r="D19" s="75"/>
      <c r="E19" s="85" t="s">
        <v>254</v>
      </c>
      <c r="F19" s="385">
        <f>SUM(F9:F14)</f>
        <v>8271722.8699999992</v>
      </c>
      <c r="G19" s="401"/>
      <c r="H19" s="479">
        <f>SUM(H9:H14)</f>
        <v>8278966.5600000005</v>
      </c>
      <c r="I19" s="386"/>
      <c r="J19" s="22"/>
    </row>
    <row r="20" spans="1:10" ht="10.15" customHeight="1">
      <c r="A20" s="79"/>
      <c r="B20" s="75"/>
      <c r="C20" s="84"/>
      <c r="D20" s="84"/>
      <c r="E20" s="85"/>
      <c r="F20" s="539"/>
      <c r="G20" s="540"/>
      <c r="H20" s="560"/>
      <c r="I20" s="561"/>
      <c r="J20" s="22"/>
    </row>
    <row r="21" spans="1:10">
      <c r="A21" s="80" t="s">
        <v>129</v>
      </c>
      <c r="B21" s="87" t="s">
        <v>255</v>
      </c>
      <c r="C21" s="81"/>
      <c r="D21" s="81"/>
      <c r="E21" s="85" t="s">
        <v>186</v>
      </c>
      <c r="F21" s="541">
        <f>IF(Charges!F19&gt;Produits!F19,Charges!F19-Produits!F19,0)</f>
        <v>0</v>
      </c>
      <c r="G21" s="542"/>
      <c r="H21" s="541">
        <f>IF(Charges!H19&gt;Produits!H19,Charges!H19-Produits!H19,0)</f>
        <v>0</v>
      </c>
      <c r="I21" s="562"/>
      <c r="J21" s="21"/>
    </row>
    <row r="22" spans="1:10" ht="10.15" customHeight="1">
      <c r="A22" s="80"/>
      <c r="B22" s="87"/>
      <c r="C22" s="81"/>
      <c r="D22" s="81"/>
      <c r="E22" s="85"/>
      <c r="F22" s="490"/>
      <c r="G22" s="543"/>
      <c r="H22" s="491"/>
      <c r="I22" s="507"/>
      <c r="J22" s="21"/>
    </row>
    <row r="23" spans="1:10">
      <c r="A23" s="80" t="s">
        <v>137</v>
      </c>
      <c r="B23" s="513" t="s">
        <v>289</v>
      </c>
      <c r="C23" s="513"/>
      <c r="D23" s="514"/>
      <c r="E23" s="86" t="s">
        <v>201</v>
      </c>
      <c r="F23" s="544"/>
      <c r="G23" s="545"/>
      <c r="H23" s="563"/>
      <c r="I23" s="564"/>
      <c r="J23" s="22"/>
    </row>
    <row r="24" spans="1:10">
      <c r="A24" s="79"/>
      <c r="B24" s="513"/>
      <c r="C24" s="513"/>
      <c r="D24" s="514"/>
      <c r="E24" s="85"/>
      <c r="F24" s="546"/>
      <c r="G24" s="547"/>
      <c r="H24" s="565"/>
      <c r="I24" s="566"/>
      <c r="J24" s="22"/>
    </row>
    <row r="25" spans="1:10">
      <c r="A25" s="79"/>
      <c r="B25" s="83" t="s">
        <v>131</v>
      </c>
      <c r="C25" s="84" t="s">
        <v>256</v>
      </c>
      <c r="D25" s="84"/>
      <c r="E25" s="85">
        <v>761</v>
      </c>
      <c r="F25" s="533">
        <v>97375.09</v>
      </c>
      <c r="G25" s="534"/>
      <c r="H25" s="554">
        <v>396064.53</v>
      </c>
      <c r="I25" s="555"/>
      <c r="J25" s="21"/>
    </row>
    <row r="26" spans="1:10">
      <c r="A26" s="79"/>
      <c r="B26" s="83" t="s">
        <v>133</v>
      </c>
      <c r="C26" s="84" t="s">
        <v>257</v>
      </c>
      <c r="D26" s="84"/>
      <c r="E26" s="85">
        <v>764</v>
      </c>
      <c r="F26" s="533">
        <v>0</v>
      </c>
      <c r="G26" s="534"/>
      <c r="H26" s="554">
        <v>0</v>
      </c>
      <c r="I26" s="555"/>
      <c r="J26" s="21"/>
    </row>
    <row r="27" spans="1:10">
      <c r="A27" s="79"/>
      <c r="B27" s="83" t="s">
        <v>135</v>
      </c>
      <c r="C27" s="84" t="s">
        <v>258</v>
      </c>
      <c r="D27" s="84"/>
      <c r="E27" s="85">
        <v>765</v>
      </c>
      <c r="F27" s="533">
        <v>474421.88</v>
      </c>
      <c r="G27" s="534"/>
      <c r="H27" s="554">
        <v>525753.79</v>
      </c>
      <c r="I27" s="555"/>
      <c r="J27" s="21"/>
    </row>
    <row r="28" spans="1:10" ht="23.45" customHeight="1">
      <c r="A28" s="79"/>
      <c r="B28" s="161" t="s">
        <v>146</v>
      </c>
      <c r="C28" s="515" t="s">
        <v>291</v>
      </c>
      <c r="D28" s="516"/>
      <c r="E28" s="85">
        <v>767</v>
      </c>
      <c r="F28" s="533">
        <v>223307.13</v>
      </c>
      <c r="G28" s="534"/>
      <c r="H28" s="554">
        <v>246523.58</v>
      </c>
      <c r="I28" s="555"/>
      <c r="J28" s="22"/>
    </row>
    <row r="29" spans="1:10">
      <c r="A29" s="79"/>
      <c r="B29" s="83" t="s">
        <v>159</v>
      </c>
      <c r="C29" s="84" t="s">
        <v>259</v>
      </c>
      <c r="D29" s="84"/>
      <c r="E29" s="85">
        <v>769</v>
      </c>
      <c r="F29" s="533">
        <v>0</v>
      </c>
      <c r="G29" s="534"/>
      <c r="H29" s="554">
        <v>0</v>
      </c>
      <c r="I29" s="555"/>
      <c r="J29" s="21"/>
    </row>
    <row r="30" spans="1:10" ht="10.15" customHeight="1">
      <c r="A30" s="79"/>
      <c r="B30" s="75"/>
      <c r="C30" s="84"/>
      <c r="D30" s="84"/>
      <c r="E30" s="85"/>
      <c r="F30" s="533"/>
      <c r="G30" s="534"/>
      <c r="H30" s="554"/>
      <c r="I30" s="555"/>
      <c r="J30" s="22"/>
    </row>
    <row r="31" spans="1:10">
      <c r="A31" s="80" t="s">
        <v>141</v>
      </c>
      <c r="B31" s="81" t="s">
        <v>260</v>
      </c>
      <c r="C31" s="75"/>
      <c r="D31" s="75"/>
      <c r="E31" s="85">
        <v>76</v>
      </c>
      <c r="F31" s="385">
        <f>SUM(F25:F29)</f>
        <v>795104.1</v>
      </c>
      <c r="G31" s="401"/>
      <c r="H31" s="479">
        <f>SUM(H25:H29)</f>
        <v>1168341.9000000001</v>
      </c>
      <c r="I31" s="386"/>
      <c r="J31" s="21"/>
    </row>
    <row r="32" spans="1:10" ht="10.15" customHeight="1">
      <c r="A32" s="80"/>
      <c r="B32" s="81"/>
      <c r="C32" s="75"/>
      <c r="D32" s="75"/>
      <c r="E32" s="85"/>
      <c r="F32" s="490"/>
      <c r="G32" s="543"/>
      <c r="H32" s="491"/>
      <c r="I32" s="507"/>
      <c r="J32" s="21"/>
    </row>
    <row r="33" spans="1:10">
      <c r="A33" s="80" t="s">
        <v>148</v>
      </c>
      <c r="B33" s="81" t="s">
        <v>261</v>
      </c>
      <c r="C33" s="84"/>
      <c r="D33" s="84"/>
      <c r="E33" s="85" t="s">
        <v>262</v>
      </c>
      <c r="F33" s="385">
        <f>F19+F31</f>
        <v>9066826.9699999988</v>
      </c>
      <c r="G33" s="401"/>
      <c r="H33" s="479">
        <f>H19+H31</f>
        <v>9447308.4600000009</v>
      </c>
      <c r="I33" s="386"/>
      <c r="J33" s="21"/>
    </row>
    <row r="34" spans="1:10" ht="10.15" customHeight="1">
      <c r="A34" s="80"/>
      <c r="B34" s="81"/>
      <c r="C34" s="84"/>
      <c r="D34" s="84"/>
      <c r="E34" s="85"/>
      <c r="F34" s="490"/>
      <c r="G34" s="543"/>
      <c r="H34" s="491"/>
      <c r="I34" s="507"/>
      <c r="J34" s="21"/>
    </row>
    <row r="35" spans="1:10">
      <c r="A35" s="80" t="s">
        <v>152</v>
      </c>
      <c r="B35" s="81" t="s">
        <v>263</v>
      </c>
      <c r="C35" s="84"/>
      <c r="D35" s="84"/>
      <c r="E35" s="85" t="s">
        <v>186</v>
      </c>
      <c r="F35" s="541">
        <f>IF(Charges!F36&gt;Produits!F33,Charges!F36-Produits!F33,0)</f>
        <v>0</v>
      </c>
      <c r="G35" s="542"/>
      <c r="H35" s="541">
        <f>IF(Charges!H36&gt;Produits!H33,Charges!H36-Produits!H33,0)</f>
        <v>0</v>
      </c>
      <c r="I35" s="562"/>
      <c r="J35" s="21"/>
    </row>
    <row r="36" spans="1:10" ht="10.15" customHeight="1">
      <c r="A36" s="80"/>
      <c r="B36" s="81"/>
      <c r="C36" s="84"/>
      <c r="D36" s="84"/>
      <c r="E36" s="85"/>
      <c r="F36" s="548"/>
      <c r="G36" s="549"/>
      <c r="H36" s="568"/>
      <c r="I36" s="569"/>
      <c r="J36" s="21"/>
    </row>
    <row r="37" spans="1:10">
      <c r="A37" s="80" t="s">
        <v>165</v>
      </c>
      <c r="B37" s="81" t="s">
        <v>264</v>
      </c>
      <c r="C37" s="84"/>
      <c r="D37" s="84"/>
      <c r="E37" s="85"/>
      <c r="F37" s="544"/>
      <c r="G37" s="545"/>
      <c r="H37" s="563"/>
      <c r="I37" s="564"/>
      <c r="J37" s="21"/>
    </row>
    <row r="38" spans="1:10">
      <c r="A38" s="80"/>
      <c r="B38" s="83" t="s">
        <v>131</v>
      </c>
      <c r="C38" s="84" t="s">
        <v>265</v>
      </c>
      <c r="D38" s="84"/>
      <c r="E38" s="85">
        <v>771</v>
      </c>
      <c r="F38" s="533">
        <v>168618.29</v>
      </c>
      <c r="G38" s="534"/>
      <c r="H38" s="554">
        <v>94981.35</v>
      </c>
      <c r="I38" s="555"/>
      <c r="J38" s="21"/>
    </row>
    <row r="39" spans="1:10">
      <c r="A39" s="80"/>
      <c r="B39" s="83" t="s">
        <v>133</v>
      </c>
      <c r="C39" s="84" t="s">
        <v>266</v>
      </c>
      <c r="D39" s="84"/>
      <c r="E39" s="85">
        <v>772</v>
      </c>
      <c r="F39" s="533">
        <v>5351.36</v>
      </c>
      <c r="G39" s="534"/>
      <c r="H39" s="554">
        <v>1656627.39</v>
      </c>
      <c r="I39" s="555"/>
      <c r="J39" s="21"/>
    </row>
    <row r="40" spans="1:10">
      <c r="A40" s="80"/>
      <c r="B40" s="83" t="s">
        <v>135</v>
      </c>
      <c r="C40" s="84" t="s">
        <v>267</v>
      </c>
      <c r="D40" s="84"/>
      <c r="E40" s="85">
        <v>773</v>
      </c>
      <c r="F40" s="533">
        <v>49.91</v>
      </c>
      <c r="G40" s="534"/>
      <c r="H40" s="554">
        <v>14.57</v>
      </c>
      <c r="I40" s="555"/>
      <c r="J40" s="21"/>
    </row>
    <row r="41" spans="1:10" ht="9.6" customHeight="1">
      <c r="A41" s="80"/>
      <c r="B41" s="84"/>
      <c r="C41" s="84"/>
      <c r="D41" s="84"/>
      <c r="E41" s="85"/>
      <c r="F41" s="533"/>
      <c r="G41" s="534"/>
      <c r="H41" s="554"/>
      <c r="I41" s="555"/>
      <c r="J41" s="21"/>
    </row>
    <row r="42" spans="1:10">
      <c r="A42" s="80"/>
      <c r="B42" s="84"/>
      <c r="C42" s="81" t="s">
        <v>268</v>
      </c>
      <c r="D42" s="81"/>
      <c r="E42" s="85">
        <v>77</v>
      </c>
      <c r="F42" s="385">
        <f>SUM(F38:F40)</f>
        <v>174019.56</v>
      </c>
      <c r="G42" s="401"/>
      <c r="H42" s="479">
        <f>SUM(H38:H40)</f>
        <v>1751623.31</v>
      </c>
      <c r="I42" s="386"/>
      <c r="J42" s="21"/>
    </row>
    <row r="43" spans="1:10" ht="10.15" customHeight="1">
      <c r="A43" s="80"/>
      <c r="B43" s="84"/>
      <c r="C43" s="81"/>
      <c r="D43" s="81"/>
      <c r="E43" s="85"/>
      <c r="F43" s="387"/>
      <c r="G43" s="406"/>
      <c r="H43" s="494"/>
      <c r="I43" s="388"/>
      <c r="J43" s="21"/>
    </row>
    <row r="44" spans="1:10">
      <c r="A44" s="80" t="s">
        <v>176</v>
      </c>
      <c r="B44" s="81" t="s">
        <v>269</v>
      </c>
      <c r="C44" s="84"/>
      <c r="D44" s="84"/>
      <c r="E44" s="85"/>
      <c r="F44" s="544"/>
      <c r="G44" s="545"/>
      <c r="H44" s="563"/>
      <c r="I44" s="564"/>
      <c r="J44" s="21"/>
    </row>
    <row r="45" spans="1:10">
      <c r="A45" s="80"/>
      <c r="B45" s="83" t="s">
        <v>131</v>
      </c>
      <c r="C45" s="84" t="s">
        <v>265</v>
      </c>
      <c r="D45" s="84"/>
      <c r="E45" s="85">
        <v>785</v>
      </c>
      <c r="F45" s="533">
        <v>0</v>
      </c>
      <c r="G45" s="534"/>
      <c r="H45" s="554">
        <v>0</v>
      </c>
      <c r="I45" s="555"/>
      <c r="J45" s="21"/>
    </row>
    <row r="46" spans="1:10">
      <c r="A46" s="80"/>
      <c r="B46" s="83" t="s">
        <v>133</v>
      </c>
      <c r="C46" s="84" t="s">
        <v>266</v>
      </c>
      <c r="D46" s="84"/>
      <c r="E46" s="85">
        <v>786</v>
      </c>
      <c r="F46" s="533">
        <v>1100812.95</v>
      </c>
      <c r="G46" s="534"/>
      <c r="H46" s="554">
        <v>400876.07</v>
      </c>
      <c r="I46" s="555"/>
      <c r="J46" s="21"/>
    </row>
    <row r="47" spans="1:10" ht="9.6" customHeight="1">
      <c r="A47" s="80"/>
      <c r="B47" s="84"/>
      <c r="C47" s="84"/>
      <c r="D47" s="84"/>
      <c r="E47" s="85"/>
      <c r="F47" s="544"/>
      <c r="G47" s="545"/>
      <c r="H47" s="563"/>
      <c r="I47" s="564"/>
      <c r="J47" s="21"/>
    </row>
    <row r="48" spans="1:10">
      <c r="A48" s="80"/>
      <c r="B48" s="84"/>
      <c r="C48" s="81" t="s">
        <v>270</v>
      </c>
      <c r="D48" s="81"/>
      <c r="E48" s="85">
        <v>78</v>
      </c>
      <c r="F48" s="541">
        <f>SUM(F45:F46)</f>
        <v>1100812.95</v>
      </c>
      <c r="G48" s="542"/>
      <c r="H48" s="567">
        <f>SUM(H45:H46)</f>
        <v>400876.07</v>
      </c>
      <c r="I48" s="562"/>
      <c r="J48" s="21"/>
    </row>
    <row r="49" spans="1:10" ht="10.15" customHeight="1">
      <c r="A49" s="80"/>
      <c r="B49" s="84"/>
      <c r="C49" s="81"/>
      <c r="D49" s="81"/>
      <c r="E49" s="85"/>
      <c r="F49" s="548"/>
      <c r="G49" s="549"/>
      <c r="H49" s="568"/>
      <c r="I49" s="569"/>
      <c r="J49" s="21"/>
    </row>
    <row r="50" spans="1:10">
      <c r="A50" s="80" t="s">
        <v>178</v>
      </c>
      <c r="B50" s="81" t="s">
        <v>271</v>
      </c>
      <c r="C50" s="84"/>
      <c r="D50" s="84"/>
      <c r="E50" s="85"/>
      <c r="F50" s="544"/>
      <c r="G50" s="545"/>
      <c r="H50" s="563"/>
      <c r="I50" s="564"/>
      <c r="J50" s="21"/>
    </row>
    <row r="51" spans="1:10">
      <c r="A51" s="80"/>
      <c r="B51" s="81" t="s">
        <v>272</v>
      </c>
      <c r="C51" s="84"/>
      <c r="D51" s="84"/>
      <c r="E51" s="85" t="s">
        <v>273</v>
      </c>
      <c r="F51" s="385">
        <f>F42+F48</f>
        <v>1274832.51</v>
      </c>
      <c r="G51" s="401"/>
      <c r="H51" s="479">
        <f>H42+H48</f>
        <v>2152499.38</v>
      </c>
      <c r="I51" s="386"/>
      <c r="J51" s="21"/>
    </row>
    <row r="52" spans="1:10" ht="10.15" customHeight="1">
      <c r="A52" s="80"/>
      <c r="B52" s="81"/>
      <c r="C52" s="84"/>
      <c r="D52" s="84"/>
      <c r="E52" s="85"/>
      <c r="F52" s="490"/>
      <c r="G52" s="543"/>
      <c r="H52" s="491"/>
      <c r="I52" s="507"/>
      <c r="J52" s="21"/>
    </row>
    <row r="53" spans="1:10">
      <c r="A53" s="80" t="s">
        <v>274</v>
      </c>
      <c r="B53" s="81" t="s">
        <v>275</v>
      </c>
      <c r="C53" s="84"/>
      <c r="D53" s="84"/>
      <c r="E53" s="85"/>
      <c r="F53" s="541">
        <f>IF(Charges!F52&gt;Produits!F51,Charges!F52-Produits!F51,0)</f>
        <v>0</v>
      </c>
      <c r="G53" s="542"/>
      <c r="H53" s="541">
        <f>IF(Charges!H52&gt;Produits!H51,Charges!H52-Produits!H51,0)</f>
        <v>150493.12000000011</v>
      </c>
      <c r="I53" s="562"/>
      <c r="J53" s="21"/>
    </row>
    <row r="54" spans="1:10" ht="10.15" customHeight="1">
      <c r="A54" s="80"/>
      <c r="B54" s="84"/>
      <c r="C54" s="84"/>
      <c r="D54" s="84"/>
      <c r="E54" s="85"/>
      <c r="F54" s="490"/>
      <c r="G54" s="543"/>
      <c r="H54" s="491"/>
      <c r="I54" s="507"/>
      <c r="J54" s="21"/>
    </row>
    <row r="55" spans="1:10">
      <c r="A55" s="80" t="s">
        <v>276</v>
      </c>
      <c r="B55" s="81" t="s">
        <v>277</v>
      </c>
      <c r="C55" s="84"/>
      <c r="D55" s="84"/>
      <c r="E55" s="85"/>
      <c r="F55" s="385">
        <f>F33+F51</f>
        <v>10341659.479999999</v>
      </c>
      <c r="G55" s="401"/>
      <c r="H55" s="479">
        <f>H33+H51</f>
        <v>11599807.84</v>
      </c>
      <c r="I55" s="386"/>
      <c r="J55" s="21"/>
    </row>
    <row r="56" spans="1:10" ht="10.15" customHeight="1">
      <c r="A56" s="80"/>
      <c r="B56" s="84"/>
      <c r="C56" s="84"/>
      <c r="D56" s="84"/>
      <c r="E56" s="85"/>
      <c r="F56" s="490"/>
      <c r="G56" s="543"/>
      <c r="H56" s="491"/>
      <c r="I56" s="507"/>
      <c r="J56" s="21"/>
    </row>
    <row r="57" spans="1:10">
      <c r="A57" s="80" t="s">
        <v>278</v>
      </c>
      <c r="B57" s="81" t="s">
        <v>279</v>
      </c>
      <c r="C57" s="84"/>
      <c r="D57" s="84"/>
      <c r="E57" s="85"/>
      <c r="F57" s="541">
        <f>IF(Charges!F56&gt;Produits!F55,Charges!F56-Produits!F55,0)</f>
        <v>0</v>
      </c>
      <c r="G57" s="542"/>
      <c r="H57" s="541">
        <f>IF(Charges!H56&gt;Produits!H55,Charges!H56-Produits!H55,0)</f>
        <v>0</v>
      </c>
      <c r="I57" s="562"/>
      <c r="J57" s="21"/>
    </row>
    <row r="58" spans="1:10" ht="10.15" customHeight="1">
      <c r="A58" s="80"/>
      <c r="B58" s="81"/>
      <c r="C58" s="84"/>
      <c r="D58" s="84"/>
      <c r="E58" s="85"/>
      <c r="F58" s="548"/>
      <c r="G58" s="549"/>
      <c r="H58" s="568"/>
      <c r="I58" s="569"/>
      <c r="J58" s="21"/>
    </row>
    <row r="59" spans="1:10">
      <c r="A59" s="80" t="s">
        <v>280</v>
      </c>
      <c r="B59" s="81" t="s">
        <v>281</v>
      </c>
      <c r="C59" s="84"/>
      <c r="D59" s="84"/>
      <c r="E59" s="85"/>
      <c r="F59" s="546"/>
      <c r="G59" s="547"/>
      <c r="H59" s="565"/>
      <c r="I59" s="566"/>
      <c r="J59" s="21"/>
    </row>
    <row r="60" spans="1:10">
      <c r="A60" s="80"/>
      <c r="B60" s="83" t="s">
        <v>131</v>
      </c>
      <c r="C60" s="84" t="s">
        <v>282</v>
      </c>
      <c r="D60" s="84"/>
      <c r="E60" s="85">
        <v>79201</v>
      </c>
      <c r="F60" s="533">
        <v>0</v>
      </c>
      <c r="G60" s="534"/>
      <c r="H60" s="554">
        <v>0</v>
      </c>
      <c r="I60" s="555"/>
      <c r="J60" s="21"/>
    </row>
    <row r="61" spans="1:10">
      <c r="A61" s="80"/>
      <c r="B61" s="83" t="s">
        <v>133</v>
      </c>
      <c r="C61" s="84" t="s">
        <v>283</v>
      </c>
      <c r="D61" s="84"/>
      <c r="E61" s="85">
        <v>79202</v>
      </c>
      <c r="F61" s="533">
        <v>0</v>
      </c>
      <c r="G61" s="534"/>
      <c r="H61" s="554">
        <v>150493.12</v>
      </c>
      <c r="I61" s="555"/>
      <c r="J61" s="21"/>
    </row>
    <row r="62" spans="1:10" ht="10.15" customHeight="1">
      <c r="A62" s="80"/>
      <c r="B62" s="83"/>
      <c r="C62" s="84"/>
      <c r="D62" s="84"/>
      <c r="E62" s="85"/>
      <c r="F62" s="544"/>
      <c r="G62" s="545"/>
      <c r="H62" s="563"/>
      <c r="I62" s="564"/>
      <c r="J62" s="21"/>
    </row>
    <row r="63" spans="1:10">
      <c r="A63" s="80"/>
      <c r="B63" s="83"/>
      <c r="C63" s="81" t="s">
        <v>236</v>
      </c>
      <c r="D63" s="81"/>
      <c r="E63" s="85">
        <v>79</v>
      </c>
      <c r="F63" s="385">
        <f>SUM(F60:F61)</f>
        <v>0</v>
      </c>
      <c r="G63" s="401"/>
      <c r="H63" s="479">
        <f>SUM(H60:H61)</f>
        <v>150493.12</v>
      </c>
      <c r="I63" s="386"/>
      <c r="J63" s="21"/>
    </row>
    <row r="64" spans="1:10" ht="10.15" customHeight="1">
      <c r="A64" s="80"/>
      <c r="B64" s="84"/>
      <c r="C64" s="84"/>
      <c r="D64" s="84"/>
      <c r="E64" s="85"/>
      <c r="F64" s="490"/>
      <c r="G64" s="543"/>
      <c r="H64" s="491"/>
      <c r="I64" s="507"/>
      <c r="J64" s="21"/>
    </row>
    <row r="65" spans="1:10" ht="13.5" thickBot="1">
      <c r="A65" s="80" t="s">
        <v>284</v>
      </c>
      <c r="B65" s="81" t="s">
        <v>285</v>
      </c>
      <c r="C65" s="84"/>
      <c r="D65" s="84"/>
      <c r="E65" s="88"/>
      <c r="F65" s="550">
        <f>F55+F63</f>
        <v>10341659.479999999</v>
      </c>
      <c r="G65" s="551"/>
      <c r="H65" s="570">
        <f>H55+H63</f>
        <v>11750300.959999999</v>
      </c>
      <c r="I65" s="571"/>
      <c r="J65" s="21"/>
    </row>
    <row r="66" spans="1:10">
      <c r="A66" s="89"/>
      <c r="B66" s="90"/>
      <c r="C66" s="90"/>
      <c r="D66" s="90"/>
      <c r="E66" s="91"/>
      <c r="F66" s="92"/>
      <c r="G66" s="92"/>
      <c r="H66" s="92"/>
      <c r="I66" s="92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4"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268" t="s">
        <v>294</v>
      </c>
      <c r="B1" s="269"/>
      <c r="C1" s="269"/>
      <c r="D1" s="269"/>
      <c r="E1" s="269"/>
      <c r="F1" s="269"/>
      <c r="G1" s="273" t="str">
        <f>Coordonnées!G1</f>
        <v>Administration communale de Lobbes</v>
      </c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38"/>
      <c r="W1" s="236"/>
      <c r="X1" s="209" t="str">
        <f>Coordonnées!$U$1</f>
        <v>Code INS</v>
      </c>
      <c r="Y1" s="247">
        <f>Coordonnées!$V$1</f>
        <v>56044</v>
      </c>
    </row>
    <row r="2" spans="1:25">
      <c r="A2" s="270"/>
      <c r="B2" s="271"/>
      <c r="C2" s="271"/>
      <c r="D2" s="271"/>
      <c r="E2" s="271"/>
      <c r="F2" s="271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39"/>
      <c r="W2" s="237"/>
      <c r="X2" s="210" t="str">
        <f>Coordonnées!$U$2</f>
        <v>Exercice:</v>
      </c>
      <c r="Y2" s="248">
        <f>Coordonnées!$V$2</f>
        <v>2024</v>
      </c>
    </row>
    <row r="3" spans="1:25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X3" s="182" t="str">
        <f>Coordonnées!$U$3</f>
        <v>Version:</v>
      </c>
      <c r="Y3" s="249">
        <f>Coordonnées!$V$3</f>
        <v>2</v>
      </c>
    </row>
    <row r="4" spans="1:25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5" ht="16.149999999999999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  <c r="T5" s="46"/>
      <c r="U5" s="46"/>
      <c r="V5" s="46"/>
    </row>
    <row r="6" spans="1:25" ht="16.149999999999999" customHeight="1">
      <c r="A6" s="27" t="s">
        <v>292</v>
      </c>
      <c r="B6" s="26"/>
      <c r="C6" s="26"/>
      <c r="D6" s="26"/>
      <c r="E6" s="26"/>
      <c r="F6" s="61"/>
      <c r="G6" s="46"/>
      <c r="H6" s="46"/>
      <c r="I6" s="46"/>
      <c r="J6" s="46"/>
      <c r="K6" s="46"/>
      <c r="L6" s="46"/>
      <c r="M6" s="61"/>
      <c r="N6" s="61"/>
      <c r="O6" s="61"/>
      <c r="P6" s="61"/>
      <c r="Q6" s="46"/>
      <c r="R6" s="46"/>
      <c r="S6" s="46"/>
      <c r="T6" s="46"/>
      <c r="U6" s="46"/>
      <c r="V6" s="46"/>
    </row>
    <row r="7" spans="1:25" ht="16.899999999999999" customHeight="1">
      <c r="A7" s="65"/>
      <c r="B7" s="149"/>
      <c r="C7" s="149"/>
      <c r="D7" s="149"/>
      <c r="E7" s="149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5"/>
      <c r="S7" s="65"/>
      <c r="T7" s="65"/>
      <c r="U7" s="65"/>
      <c r="V7" s="65"/>
    </row>
    <row r="8" spans="1:25" ht="16.899999999999999" customHeight="1">
      <c r="A8" s="63"/>
      <c r="B8" s="232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4"/>
    </row>
    <row r="9" spans="1:25" ht="16.899999999999999" customHeight="1">
      <c r="A9" s="63"/>
      <c r="B9" s="217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9"/>
    </row>
    <row r="10" spans="1:25" ht="16.899999999999999" customHeight="1">
      <c r="A10" s="63"/>
      <c r="B10" s="217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9"/>
    </row>
    <row r="11" spans="1:25" ht="16.899999999999999" customHeight="1">
      <c r="A11" s="63"/>
      <c r="B11" s="217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9"/>
    </row>
    <row r="12" spans="1:25" ht="16.899999999999999" customHeight="1">
      <c r="A12" s="63"/>
      <c r="B12" s="217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9"/>
    </row>
    <row r="13" spans="1:25" ht="16.899999999999999" customHeight="1">
      <c r="A13" s="63"/>
      <c r="B13" s="217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9"/>
    </row>
    <row r="14" spans="1:25" ht="16.899999999999999" customHeight="1">
      <c r="A14" s="63"/>
      <c r="B14" s="217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9"/>
    </row>
    <row r="15" spans="1:25" ht="16.899999999999999" customHeight="1">
      <c r="A15" s="70"/>
      <c r="B15" s="226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8"/>
    </row>
    <row r="16" spans="1:25" ht="16.899999999999999" customHeight="1">
      <c r="A16" s="63"/>
      <c r="B16" s="217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9"/>
    </row>
    <row r="17" spans="1:24" ht="16.899999999999999" customHeight="1">
      <c r="A17" s="63"/>
      <c r="B17" s="217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9"/>
    </row>
    <row r="18" spans="1:24" ht="16.899999999999999" customHeight="1">
      <c r="A18" s="63"/>
      <c r="B18" s="217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9"/>
    </row>
    <row r="19" spans="1:24" s="67" customFormat="1" ht="16.899999999999999" customHeight="1">
      <c r="A19" s="70"/>
      <c r="B19" s="226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8"/>
    </row>
    <row r="20" spans="1:24" s="67" customFormat="1" ht="16.899999999999999" customHeight="1">
      <c r="A20" s="70"/>
      <c r="B20" s="226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8"/>
    </row>
    <row r="21" spans="1:24" ht="16.899999999999999" customHeight="1">
      <c r="A21" s="63"/>
      <c r="B21" s="217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9"/>
    </row>
    <row r="22" spans="1:24" ht="16.899999999999999" customHeight="1">
      <c r="A22" s="63"/>
      <c r="B22" s="217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9"/>
    </row>
    <row r="23" spans="1:24" ht="16.899999999999999" customHeight="1">
      <c r="A23" s="63"/>
      <c r="B23" s="217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9"/>
    </row>
    <row r="24" spans="1:24" ht="16.899999999999999" customHeight="1">
      <c r="A24" s="63"/>
      <c r="B24" s="217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9"/>
    </row>
    <row r="25" spans="1:24" ht="16.899999999999999" customHeight="1">
      <c r="A25" s="63"/>
      <c r="B25" s="217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</row>
    <row r="26" spans="1:24" ht="16.899999999999999" customHeight="1">
      <c r="A26" s="63"/>
      <c r="B26" s="217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9"/>
    </row>
    <row r="27" spans="1:24" ht="16.899999999999999" customHeight="1">
      <c r="A27" s="72"/>
      <c r="B27" s="220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2"/>
    </row>
    <row r="28" spans="1:24" ht="16.899999999999999" customHeight="1">
      <c r="A28" s="63"/>
      <c r="B28" s="217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9"/>
    </row>
    <row r="29" spans="1:24" ht="16.899999999999999" customHeight="1">
      <c r="A29" s="63"/>
      <c r="B29" s="217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9"/>
    </row>
    <row r="30" spans="1:24" s="67" customFormat="1" ht="16.899999999999999" customHeight="1">
      <c r="A30" s="70"/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8"/>
    </row>
    <row r="31" spans="1:24" ht="16.899999999999999" customHeight="1">
      <c r="A31" s="63"/>
      <c r="B31" s="217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9"/>
    </row>
    <row r="32" spans="1:24" ht="16.899999999999999" customHeight="1">
      <c r="A32" s="72"/>
      <c r="B32" s="220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2"/>
    </row>
    <row r="33" spans="1:24" ht="16.899999999999999" customHeight="1">
      <c r="A33" s="72"/>
      <c r="B33" s="220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2"/>
    </row>
    <row r="34" spans="1:24" s="67" customFormat="1" ht="16.899999999999999" customHeight="1">
      <c r="A34" s="70"/>
      <c r="B34" s="226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8"/>
    </row>
    <row r="35" spans="1:24" ht="16.899999999999999" customHeight="1">
      <c r="A35" s="63"/>
      <c r="B35" s="217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9"/>
    </row>
    <row r="36" spans="1:24" ht="16.899999999999999" customHeight="1">
      <c r="A36" s="73"/>
      <c r="B36" s="229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1"/>
    </row>
    <row r="37" spans="1:24" s="67" customFormat="1" ht="16.899999999999999" customHeight="1">
      <c r="A37" s="70"/>
      <c r="B37" s="226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8"/>
    </row>
    <row r="38" spans="1:24" ht="16.899999999999999" customHeight="1">
      <c r="A38" s="63"/>
      <c r="B38" s="217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9"/>
    </row>
    <row r="39" spans="1:24" ht="16.899999999999999" customHeight="1">
      <c r="A39" s="63"/>
      <c r="B39" s="217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9"/>
    </row>
    <row r="40" spans="1:24" ht="16.899999999999999" customHeight="1">
      <c r="A40" s="63"/>
      <c r="B40" s="217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9"/>
    </row>
    <row r="41" spans="1:24" ht="16.899999999999999" customHeight="1">
      <c r="A41" s="63"/>
      <c r="B41" s="217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9"/>
    </row>
    <row r="42" spans="1:24" ht="16.899999999999999" customHeight="1">
      <c r="A42" s="63"/>
      <c r="B42" s="217"/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9"/>
    </row>
    <row r="43" spans="1:24" ht="16.899999999999999" customHeight="1">
      <c r="A43" s="63"/>
      <c r="B43" s="217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9"/>
    </row>
    <row r="44" spans="1:24" ht="16.899999999999999" customHeight="1">
      <c r="A44" s="72"/>
      <c r="B44" s="220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2"/>
    </row>
    <row r="45" spans="1:24" ht="16.899999999999999" customHeight="1">
      <c r="A45" s="68"/>
      <c r="B45" s="223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5"/>
    </row>
    <row r="46" spans="1:24" ht="16.899999999999999" customHeight="1">
      <c r="A46" s="63"/>
      <c r="B46" s="217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9"/>
    </row>
    <row r="47" spans="1:24" ht="16.899999999999999" customHeight="1">
      <c r="A47" s="63"/>
      <c r="B47" s="217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9"/>
    </row>
    <row r="48" spans="1:24" ht="16.899999999999999" customHeight="1">
      <c r="A48" s="65"/>
      <c r="B48" s="241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3"/>
    </row>
    <row r="49" spans="1:24" ht="16.899999999999999" customHeight="1">
      <c r="A49" s="65"/>
      <c r="B49" s="241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3"/>
    </row>
    <row r="50" spans="1:24" ht="16.899999999999999" customHeight="1">
      <c r="A50" s="65"/>
      <c r="B50" s="244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6"/>
    </row>
    <row r="51" spans="1:24" ht="16.89999999999999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268" t="str">
        <f>Coordonnées!A1</f>
        <v>Synthèse des Comptes</v>
      </c>
      <c r="B1" s="269"/>
      <c r="C1" s="269"/>
      <c r="D1" s="269"/>
      <c r="E1" s="269"/>
      <c r="F1" s="269"/>
      <c r="G1" s="273" t="str">
        <f>Coordonnées!G1</f>
        <v>Administration communale de Lobbes</v>
      </c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36"/>
      <c r="W1" s="236"/>
      <c r="X1" s="209" t="str">
        <f>Coordonnées!$U$1</f>
        <v>Code INS</v>
      </c>
      <c r="Y1" s="247">
        <f>Coordonnées!$V$1</f>
        <v>56044</v>
      </c>
    </row>
    <row r="2" spans="1:25">
      <c r="A2" s="270"/>
      <c r="B2" s="271"/>
      <c r="C2" s="271"/>
      <c r="D2" s="271"/>
      <c r="E2" s="271"/>
      <c r="F2" s="271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37"/>
      <c r="W2" s="237"/>
      <c r="X2" s="210" t="str">
        <f>Coordonnées!$U$2</f>
        <v>Exercice:</v>
      </c>
      <c r="Y2" s="248">
        <f>Coordonnées!$V$2</f>
        <v>2024</v>
      </c>
    </row>
    <row r="3" spans="1:25">
      <c r="A3" s="172" t="str">
        <f>Coordonnées!A3</f>
        <v>Modèle officiel généré par l'application eComptes © SPW Intérieur et Action Sociale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P3" s="235"/>
      <c r="Q3" s="235"/>
      <c r="X3" s="182" t="str">
        <f>Coordonnées!$U$3</f>
        <v>Version:</v>
      </c>
      <c r="Y3" s="249">
        <f>Coordonnées!$V$3</f>
        <v>2</v>
      </c>
    </row>
    <row r="4" spans="1:25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5" ht="16.149999999999999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5" ht="16.149999999999999" customHeight="1">
      <c r="A6" s="27" t="s">
        <v>293</v>
      </c>
      <c r="B6" s="170"/>
      <c r="C6" s="170"/>
      <c r="D6" s="170"/>
      <c r="E6" s="170"/>
      <c r="F6" s="47"/>
      <c r="G6" s="28"/>
      <c r="H6" s="28"/>
      <c r="I6" s="2"/>
      <c r="J6" s="2"/>
      <c r="K6" s="2"/>
      <c r="L6" s="2"/>
      <c r="M6" s="168"/>
      <c r="N6" s="168"/>
      <c r="O6" s="168"/>
      <c r="P6" s="168"/>
      <c r="Q6" s="2"/>
      <c r="R6" s="2"/>
      <c r="S6" s="2"/>
    </row>
    <row r="7" spans="1:25" ht="16.899999999999999" customHeight="1">
      <c r="A7" s="28"/>
      <c r="B7" s="170"/>
      <c r="C7" s="170"/>
      <c r="D7" s="170"/>
      <c r="E7" s="170"/>
      <c r="F7" s="47"/>
      <c r="G7" s="47"/>
      <c r="H7" s="47"/>
      <c r="I7" s="168"/>
      <c r="J7" s="168"/>
      <c r="K7" s="168"/>
      <c r="L7" s="168"/>
      <c r="M7" s="168"/>
      <c r="N7" s="168"/>
      <c r="O7" s="168"/>
      <c r="P7" s="168"/>
      <c r="Q7" s="168"/>
      <c r="R7" s="2"/>
      <c r="S7" s="2"/>
    </row>
    <row r="8" spans="1:25" ht="16.899999999999999" customHeight="1">
      <c r="A8" s="171" t="s">
        <v>304</v>
      </c>
      <c r="B8" s="28"/>
      <c r="C8" s="47"/>
      <c r="D8" s="47"/>
      <c r="E8" s="47"/>
      <c r="F8" s="171" t="s">
        <v>305</v>
      </c>
      <c r="G8" s="47"/>
      <c r="H8" s="47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9"/>
    </row>
    <row r="9" spans="1:25" ht="49.9" customHeight="1">
      <c r="A9" s="332" t="s">
        <v>306</v>
      </c>
      <c r="B9" s="332"/>
      <c r="C9" s="332"/>
      <c r="D9" s="332"/>
      <c r="E9" s="332"/>
      <c r="F9" s="573" t="s">
        <v>307</v>
      </c>
      <c r="G9" s="573"/>
      <c r="H9" s="573"/>
      <c r="I9" s="573"/>
      <c r="J9" s="573"/>
      <c r="K9" s="573"/>
      <c r="L9" s="573"/>
      <c r="M9" s="573"/>
      <c r="N9" s="573"/>
      <c r="O9" s="573"/>
      <c r="P9" s="573"/>
      <c r="Q9" s="573"/>
      <c r="R9" s="573"/>
      <c r="S9" s="573"/>
      <c r="T9" s="573"/>
      <c r="U9" s="573"/>
      <c r="V9" s="573"/>
      <c r="W9" s="573"/>
    </row>
    <row r="10" spans="1:25" ht="49.9" customHeight="1">
      <c r="A10" s="332" t="s">
        <v>29</v>
      </c>
      <c r="B10" s="332"/>
      <c r="C10" s="332"/>
      <c r="D10" s="332"/>
      <c r="E10" s="332"/>
      <c r="F10" s="572" t="s">
        <v>308</v>
      </c>
      <c r="G10" s="572"/>
      <c r="H10" s="572"/>
      <c r="I10" s="572"/>
      <c r="J10" s="572"/>
      <c r="K10" s="572"/>
      <c r="L10" s="572"/>
      <c r="M10" s="572"/>
      <c r="N10" s="572"/>
      <c r="O10" s="572"/>
      <c r="P10" s="572"/>
      <c r="Q10" s="572"/>
      <c r="R10" s="572"/>
      <c r="S10" s="572"/>
      <c r="T10" s="572"/>
      <c r="U10" s="572"/>
      <c r="V10" s="572"/>
      <c r="W10" s="572"/>
    </row>
    <row r="11" spans="1:25" ht="49.9" customHeight="1">
      <c r="A11" s="332" t="s">
        <v>309</v>
      </c>
      <c r="B11" s="332"/>
      <c r="C11" s="332"/>
      <c r="D11" s="332"/>
      <c r="E11" s="332"/>
      <c r="F11" s="572" t="s">
        <v>310</v>
      </c>
      <c r="G11" s="572"/>
      <c r="H11" s="572"/>
      <c r="I11" s="572"/>
      <c r="J11" s="572"/>
      <c r="K11" s="572"/>
      <c r="L11" s="572"/>
      <c r="M11" s="572"/>
      <c r="N11" s="572"/>
      <c r="O11" s="572"/>
      <c r="P11" s="572"/>
      <c r="Q11" s="572"/>
      <c r="R11" s="572"/>
      <c r="S11" s="572"/>
      <c r="T11" s="572"/>
      <c r="U11" s="572"/>
      <c r="V11" s="572"/>
      <c r="W11" s="572"/>
    </row>
    <row r="12" spans="1:25" ht="49.9" customHeight="1">
      <c r="A12" s="332" t="s">
        <v>311</v>
      </c>
      <c r="B12" s="332"/>
      <c r="C12" s="332"/>
      <c r="D12" s="332"/>
      <c r="E12" s="332"/>
      <c r="F12" s="572" t="s">
        <v>331</v>
      </c>
      <c r="G12" s="572"/>
      <c r="H12" s="572"/>
      <c r="I12" s="572"/>
      <c r="J12" s="572"/>
      <c r="K12" s="572"/>
      <c r="L12" s="572"/>
      <c r="M12" s="572"/>
      <c r="N12" s="572"/>
      <c r="O12" s="572"/>
      <c r="P12" s="572"/>
      <c r="Q12" s="572"/>
      <c r="R12" s="572"/>
      <c r="S12" s="572"/>
      <c r="T12" s="572"/>
      <c r="U12" s="572"/>
      <c r="V12" s="572"/>
      <c r="W12" s="572"/>
    </row>
    <row r="13" spans="1:25" ht="49.9" customHeight="1">
      <c r="A13" s="332" t="s">
        <v>312</v>
      </c>
      <c r="B13" s="332"/>
      <c r="C13" s="332"/>
      <c r="D13" s="332"/>
      <c r="E13" s="332"/>
      <c r="F13" s="572" t="s">
        <v>313</v>
      </c>
      <c r="G13" s="572"/>
      <c r="H13" s="572"/>
      <c r="I13" s="572"/>
      <c r="J13" s="572"/>
      <c r="K13" s="572"/>
      <c r="L13" s="572"/>
      <c r="M13" s="572"/>
      <c r="N13" s="572"/>
      <c r="O13" s="572"/>
      <c r="P13" s="572"/>
      <c r="Q13" s="572"/>
      <c r="R13" s="572"/>
      <c r="S13" s="572"/>
      <c r="T13" s="572"/>
      <c r="U13" s="572"/>
      <c r="V13" s="572"/>
      <c r="W13" s="572"/>
    </row>
    <row r="14" spans="1:25" ht="49.9" customHeight="1">
      <c r="A14" s="332" t="s">
        <v>314</v>
      </c>
      <c r="B14" s="332"/>
      <c r="C14" s="332"/>
      <c r="D14" s="332"/>
      <c r="E14" s="332"/>
      <c r="F14" s="572" t="s">
        <v>332</v>
      </c>
      <c r="G14" s="572"/>
      <c r="H14" s="572"/>
      <c r="I14" s="572"/>
      <c r="J14" s="572"/>
      <c r="K14" s="572"/>
      <c r="L14" s="572"/>
      <c r="M14" s="572"/>
      <c r="N14" s="572"/>
      <c r="O14" s="572"/>
      <c r="P14" s="572"/>
      <c r="Q14" s="572"/>
      <c r="R14" s="572"/>
      <c r="S14" s="572"/>
      <c r="T14" s="572"/>
      <c r="U14" s="572"/>
      <c r="V14" s="572"/>
      <c r="W14" s="572"/>
    </row>
    <row r="15" spans="1:25" ht="52.15" customHeight="1">
      <c r="A15" s="332" t="s">
        <v>315</v>
      </c>
      <c r="B15" s="332"/>
      <c r="C15" s="332"/>
      <c r="D15" s="332"/>
      <c r="E15" s="332"/>
      <c r="F15" s="572" t="s">
        <v>316</v>
      </c>
      <c r="G15" s="572"/>
      <c r="H15" s="572"/>
      <c r="I15" s="572"/>
      <c r="J15" s="572"/>
      <c r="K15" s="572"/>
      <c r="L15" s="572"/>
      <c r="M15" s="572"/>
      <c r="N15" s="572"/>
      <c r="O15" s="572"/>
      <c r="P15" s="572"/>
      <c r="Q15" s="572"/>
      <c r="R15" s="572"/>
      <c r="S15" s="572"/>
      <c r="T15" s="572"/>
      <c r="U15" s="572"/>
      <c r="V15" s="572"/>
      <c r="W15" s="572"/>
    </row>
    <row r="16" spans="1:25" ht="49.9" customHeight="1">
      <c r="A16" s="572" t="s">
        <v>317</v>
      </c>
      <c r="B16" s="572"/>
      <c r="C16" s="572"/>
      <c r="D16" s="572"/>
      <c r="E16" s="572"/>
      <c r="F16" s="572" t="s">
        <v>318</v>
      </c>
      <c r="G16" s="572"/>
      <c r="H16" s="572"/>
      <c r="I16" s="572"/>
      <c r="J16" s="572"/>
      <c r="K16" s="572"/>
      <c r="L16" s="572"/>
      <c r="M16" s="572"/>
      <c r="N16" s="572"/>
      <c r="O16" s="572"/>
      <c r="P16" s="572"/>
      <c r="Q16" s="572"/>
      <c r="R16" s="572"/>
      <c r="S16" s="572"/>
      <c r="T16" s="572"/>
      <c r="U16" s="572"/>
      <c r="V16" s="572"/>
      <c r="W16" s="572"/>
    </row>
    <row r="17" spans="1:23" ht="49.9" customHeight="1">
      <c r="A17" s="332" t="s">
        <v>319</v>
      </c>
      <c r="B17" s="332"/>
      <c r="C17" s="332"/>
      <c r="D17" s="332"/>
      <c r="E17" s="332"/>
      <c r="F17" s="572" t="s">
        <v>333</v>
      </c>
      <c r="G17" s="572"/>
      <c r="H17" s="572"/>
      <c r="I17" s="572"/>
      <c r="J17" s="572"/>
      <c r="K17" s="572"/>
      <c r="L17" s="572"/>
      <c r="M17" s="572"/>
      <c r="N17" s="572"/>
      <c r="O17" s="572"/>
      <c r="P17" s="572"/>
      <c r="Q17" s="572"/>
      <c r="R17" s="572"/>
      <c r="S17" s="572"/>
      <c r="T17" s="572"/>
      <c r="U17" s="572"/>
      <c r="V17" s="572"/>
      <c r="W17" s="572"/>
    </row>
    <row r="18" spans="1:23" ht="49.9" customHeight="1">
      <c r="A18" s="332" t="s">
        <v>320</v>
      </c>
      <c r="B18" s="332"/>
      <c r="C18" s="332"/>
      <c r="D18" s="332"/>
      <c r="E18" s="332"/>
      <c r="F18" s="572" t="s">
        <v>321</v>
      </c>
      <c r="G18" s="572"/>
      <c r="H18" s="572"/>
      <c r="I18" s="572"/>
      <c r="J18" s="572"/>
      <c r="K18" s="572"/>
      <c r="L18" s="572"/>
      <c r="M18" s="572"/>
      <c r="N18" s="572"/>
      <c r="O18" s="572"/>
      <c r="P18" s="572"/>
      <c r="Q18" s="572"/>
      <c r="R18" s="572"/>
      <c r="S18" s="572"/>
      <c r="T18" s="572"/>
      <c r="U18" s="572"/>
      <c r="V18" s="572"/>
      <c r="W18" s="572"/>
    </row>
    <row r="19" spans="1:23" s="67" customFormat="1" ht="16.899999999999999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1"/>
    </row>
    <row r="20" spans="1:23" s="67" customFormat="1" ht="16.899999999999999" customHeigh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1"/>
    </row>
    <row r="21" spans="1:23" ht="16.899999999999999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9"/>
    </row>
    <row r="22" spans="1:23" ht="16.899999999999999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9"/>
    </row>
    <row r="23" spans="1:23" ht="16.899999999999999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9"/>
    </row>
    <row r="24" spans="1:23" ht="16.899999999999999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9"/>
    </row>
    <row r="25" spans="1:23" ht="16.899999999999999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9"/>
    </row>
    <row r="26" spans="1:23" ht="16.899999999999999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9"/>
    </row>
    <row r="27" spans="1:23" ht="16.899999999999999" customHeigh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150"/>
    </row>
    <row r="28" spans="1:23" ht="16.899999999999999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9"/>
    </row>
    <row r="29" spans="1:23" ht="16.899999999999999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9"/>
    </row>
    <row r="30" spans="1:23" s="67" customFormat="1" ht="16.899999999999999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1"/>
    </row>
    <row r="31" spans="1:23" ht="16.899999999999999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9"/>
    </row>
    <row r="32" spans="1:23" ht="16.899999999999999" customHeigh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150"/>
    </row>
    <row r="33" spans="1:19" ht="16.899999999999999" customHeigh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150"/>
    </row>
    <row r="34" spans="1:19" s="67" customFormat="1" ht="16.899999999999999" customHeight="1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</row>
    <row r="35" spans="1:19" ht="16.899999999999999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9"/>
    </row>
    <row r="36" spans="1:19" ht="16.899999999999999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150"/>
    </row>
    <row r="37" spans="1:19" s="67" customFormat="1" ht="16.899999999999999" customHeight="1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1"/>
    </row>
    <row r="38" spans="1:19" ht="16.899999999999999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9"/>
    </row>
    <row r="39" spans="1:19" ht="16.899999999999999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9"/>
    </row>
    <row r="40" spans="1:19" ht="16.899999999999999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9"/>
    </row>
    <row r="41" spans="1:19" ht="16.899999999999999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9"/>
    </row>
    <row r="42" spans="1:19" ht="16.899999999999999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9"/>
    </row>
    <row r="43" spans="1:19" ht="16.899999999999999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9"/>
    </row>
    <row r="44" spans="1:19" ht="16.899999999999999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150"/>
    </row>
    <row r="45" spans="1:19" ht="16.899999999999999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9"/>
    </row>
    <row r="46" spans="1:19" ht="16.899999999999999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9"/>
    </row>
    <row r="47" spans="1:19" ht="16.899999999999999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1:19" ht="16.899999999999999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9"/>
    </row>
    <row r="49" spans="1:19" ht="16.89999999999999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</row>
    <row r="50" spans="1:19" ht="16.89999999999999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</row>
    <row r="51" spans="1:19" ht="16.89999999999999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</row>
    <row r="52" spans="1:19" ht="16.89999999999999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Véronique Hennuy</cp:lastModifiedBy>
  <cp:lastPrinted>2024-12-03T14:33:46Z</cp:lastPrinted>
  <dcterms:created xsi:type="dcterms:W3CDTF">2006-02-10T09:03:57Z</dcterms:created>
  <dcterms:modified xsi:type="dcterms:W3CDTF">2025-10-29T14:07:39Z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